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/>
  <mc:AlternateContent xmlns:mc="http://schemas.openxmlformats.org/markup-compatibility/2006">
    <mc:Choice Requires="x15">
      <x15ac:absPath xmlns:x15ac="http://schemas.microsoft.com/office/spreadsheetml/2010/11/ac" url="D:\Evžen\Documents\04_ZAKÁZKY INPROSAN\Praha 13\Okna MŠ\MŠ Trávníčkova 1747\Rozpočet\"/>
    </mc:Choice>
  </mc:AlternateContent>
  <xr:revisionPtr revIDLastSave="0" documentId="13_ncr:1_{CBCAFD5F-E871-40EB-B43B-5187647F80B9}" xr6:coauthVersionLast="40" xr6:coauthVersionMax="40" xr10:uidLastSave="{00000000-0000-0000-0000-000000000000}"/>
  <bookViews>
    <workbookView xWindow="0" yWindow="0" windowWidth="19200" windowHeight="11370" firstSheet="1" activeTab="1" xr2:uid="{00000000-000D-0000-FFFF-FFFF00000000}"/>
  </bookViews>
  <sheets>
    <sheet name="Rekapitulace stavby" sheetId="1" r:id="rId1"/>
    <sheet name="1-163-18b - Výměna výplní..." sheetId="2" r:id="rId2"/>
    <sheet name="VRN - Vedlejší rozpočtové..." sheetId="3" r:id="rId3"/>
    <sheet name="Pokyny pro vyplnění" sheetId="4" r:id="rId4"/>
  </sheets>
  <definedNames>
    <definedName name="_xlnm._FilterDatabase" localSheetId="1" hidden="1">'1-163-18b - Výměna výplní...'!$C$84:$K$724</definedName>
    <definedName name="_xlnm._FilterDatabase" localSheetId="2" hidden="1">'VRN - Vedlejší rozpočtové...'!$C$79:$K$87</definedName>
    <definedName name="_xlnm.Print_Titles" localSheetId="1">'1-163-18b - Výměna výplní...'!$84:$84</definedName>
    <definedName name="_xlnm.Print_Titles" localSheetId="0">'Rekapitulace stavby'!$49:$49</definedName>
    <definedName name="_xlnm.Print_Titles" localSheetId="2">'VRN - Vedlejší rozpočtové...'!$79:$79</definedName>
    <definedName name="_xlnm.Print_Area" localSheetId="1">'1-163-18b - Výměna výplní...'!$C$4:$J$34,'1-163-18b - Výměna výplní...'!$C$40:$J$68,'1-163-18b - Výměna výplní...'!$C$74:$K$724</definedName>
    <definedName name="_xlnm.Print_Area" localSheetId="3">'Pokyny pro vyplnění'!$B$2:$K$69,'Pokyny pro vyplnění'!$B$72:$K$116,'Pokyny pro vyplnění'!$B$119:$K$188,'Pokyny pro vyplnění'!$B$196:$K$216</definedName>
    <definedName name="_xlnm.Print_Area" localSheetId="0">'Rekapitulace stavby'!$D$4:$AO$33,'Rekapitulace stavby'!$C$39:$AQ$54</definedName>
    <definedName name="_xlnm.Print_Area" localSheetId="2">'VRN - Vedlejší rozpočtové...'!$C$4:$J$36,'VRN - Vedlejší rozpočtové...'!$C$42:$J$61,'VRN - Vedlejší rozpočtové...'!$C$67:$K$87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Y53" i="1" l="1"/>
  <c r="AX53" i="1"/>
  <c r="BI87" i="3"/>
  <c r="BH87" i="3"/>
  <c r="F33" i="3" s="1"/>
  <c r="BC53" i="1" s="1"/>
  <c r="BG87" i="3"/>
  <c r="BF87" i="3"/>
  <c r="T87" i="3"/>
  <c r="T86" i="3"/>
  <c r="R87" i="3"/>
  <c r="R86" i="3"/>
  <c r="P87" i="3"/>
  <c r="P86" i="3"/>
  <c r="BK87" i="3"/>
  <c r="BK86" i="3"/>
  <c r="J86" i="3"/>
  <c r="J60" i="3" s="1"/>
  <c r="J87" i="3"/>
  <c r="BE87" i="3" s="1"/>
  <c r="BI85" i="3"/>
  <c r="BH85" i="3"/>
  <c r="BG85" i="3"/>
  <c r="BF85" i="3"/>
  <c r="T85" i="3"/>
  <c r="T84" i="3" s="1"/>
  <c r="T81" i="3" s="1"/>
  <c r="T80" i="3" s="1"/>
  <c r="R85" i="3"/>
  <c r="R84" i="3"/>
  <c r="P85" i="3"/>
  <c r="P84" i="3" s="1"/>
  <c r="P81" i="3" s="1"/>
  <c r="P80" i="3" s="1"/>
  <c r="AU53" i="1" s="1"/>
  <c r="BK85" i="3"/>
  <c r="BK84" i="3"/>
  <c r="J84" i="3"/>
  <c r="J59" i="3" s="1"/>
  <c r="J85" i="3"/>
  <c r="BE85" i="3" s="1"/>
  <c r="BI83" i="3"/>
  <c r="F34" i="3"/>
  <c r="BD53" i="1" s="1"/>
  <c r="BH83" i="3"/>
  <c r="BG83" i="3"/>
  <c r="F32" i="3"/>
  <c r="BB53" i="1"/>
  <c r="BF83" i="3"/>
  <c r="J31" i="3" s="1"/>
  <c r="AW53" i="1" s="1"/>
  <c r="F31" i="3"/>
  <c r="BA53" i="1" s="1"/>
  <c r="T83" i="3"/>
  <c r="T82" i="3"/>
  <c r="R83" i="3"/>
  <c r="R82" i="3"/>
  <c r="R81" i="3"/>
  <c r="R80" i="3" s="1"/>
  <c r="P83" i="3"/>
  <c r="P82" i="3"/>
  <c r="BK83" i="3"/>
  <c r="BK82" i="3"/>
  <c r="BK81" i="3" s="1"/>
  <c r="J81" i="3" s="1"/>
  <c r="J82" i="3"/>
  <c r="J58" i="3" s="1"/>
  <c r="J83" i="3"/>
  <c r="BE83" i="3" s="1"/>
  <c r="J30" i="3" s="1"/>
  <c r="AV53" i="1" s="1"/>
  <c r="AT53" i="1" s="1"/>
  <c r="J57" i="3"/>
  <c r="F76" i="3"/>
  <c r="F74" i="3"/>
  <c r="E72" i="3"/>
  <c r="F51" i="3"/>
  <c r="F49" i="3"/>
  <c r="E47" i="3"/>
  <c r="J21" i="3"/>
  <c r="E21" i="3"/>
  <c r="J20" i="3"/>
  <c r="J18" i="3"/>
  <c r="E18" i="3"/>
  <c r="F77" i="3"/>
  <c r="F52" i="3"/>
  <c r="J17" i="3"/>
  <c r="J12" i="3"/>
  <c r="J74" i="3"/>
  <c r="J49" i="3"/>
  <c r="E7" i="3"/>
  <c r="AY52" i="1"/>
  <c r="AX52" i="1"/>
  <c r="BI724" i="2"/>
  <c r="BH724" i="2"/>
  <c r="BG724" i="2"/>
  <c r="BF724" i="2"/>
  <c r="T724" i="2"/>
  <c r="R724" i="2"/>
  <c r="P724" i="2"/>
  <c r="BK724" i="2"/>
  <c r="BK722" i="2" s="1"/>
  <c r="J722" i="2" s="1"/>
  <c r="J67" i="2" s="1"/>
  <c r="J724" i="2"/>
  <c r="BE724" i="2"/>
  <c r="BI723" i="2"/>
  <c r="BH723" i="2"/>
  <c r="BG723" i="2"/>
  <c r="BF723" i="2"/>
  <c r="T723" i="2"/>
  <c r="T722" i="2"/>
  <c r="R723" i="2"/>
  <c r="R722" i="2"/>
  <c r="P723" i="2"/>
  <c r="P722" i="2"/>
  <c r="BK723" i="2"/>
  <c r="J723" i="2"/>
  <c r="BE723" i="2" s="1"/>
  <c r="BI721" i="2"/>
  <c r="BH721" i="2"/>
  <c r="BG721" i="2"/>
  <c r="BF721" i="2"/>
  <c r="T721" i="2"/>
  <c r="R721" i="2"/>
  <c r="R698" i="2" s="1"/>
  <c r="P721" i="2"/>
  <c r="BK721" i="2"/>
  <c r="J721" i="2"/>
  <c r="BE721" i="2"/>
  <c r="BI701" i="2"/>
  <c r="BH701" i="2"/>
  <c r="BG701" i="2"/>
  <c r="BF701" i="2"/>
  <c r="T701" i="2"/>
  <c r="R701" i="2"/>
  <c r="P701" i="2"/>
  <c r="BK701" i="2"/>
  <c r="BK698" i="2" s="1"/>
  <c r="J698" i="2" s="1"/>
  <c r="J66" i="2" s="1"/>
  <c r="J701" i="2"/>
  <c r="BE701" i="2"/>
  <c r="BI699" i="2"/>
  <c r="BH699" i="2"/>
  <c r="BG699" i="2"/>
  <c r="BF699" i="2"/>
  <c r="T699" i="2"/>
  <c r="T698" i="2"/>
  <c r="R699" i="2"/>
  <c r="P699" i="2"/>
  <c r="P698" i="2"/>
  <c r="BK699" i="2"/>
  <c r="J699" i="2"/>
  <c r="BE699" i="2" s="1"/>
  <c r="BI664" i="2"/>
  <c r="BH664" i="2"/>
  <c r="BG664" i="2"/>
  <c r="BF664" i="2"/>
  <c r="T664" i="2"/>
  <c r="R664" i="2"/>
  <c r="P664" i="2"/>
  <c r="BK664" i="2"/>
  <c r="J664" i="2"/>
  <c r="BE664" i="2"/>
  <c r="BI662" i="2"/>
  <c r="BH662" i="2"/>
  <c r="BG662" i="2"/>
  <c r="BF662" i="2"/>
  <c r="T662" i="2"/>
  <c r="R662" i="2"/>
  <c r="P662" i="2"/>
  <c r="BK662" i="2"/>
  <c r="J662" i="2"/>
  <c r="BE662" i="2"/>
  <c r="BI660" i="2"/>
  <c r="BH660" i="2"/>
  <c r="BG660" i="2"/>
  <c r="BF660" i="2"/>
  <c r="T660" i="2"/>
  <c r="R660" i="2"/>
  <c r="P660" i="2"/>
  <c r="BK660" i="2"/>
  <c r="J660" i="2"/>
  <c r="BE660" i="2"/>
  <c r="BI658" i="2"/>
  <c r="BH658" i="2"/>
  <c r="BG658" i="2"/>
  <c r="BF658" i="2"/>
  <c r="T658" i="2"/>
  <c r="R658" i="2"/>
  <c r="P658" i="2"/>
  <c r="BK658" i="2"/>
  <c r="J658" i="2"/>
  <c r="BE658" i="2"/>
  <c r="BI654" i="2"/>
  <c r="BH654" i="2"/>
  <c r="BG654" i="2"/>
  <c r="BF654" i="2"/>
  <c r="T654" i="2"/>
  <c r="R654" i="2"/>
  <c r="P654" i="2"/>
  <c r="BK654" i="2"/>
  <c r="J654" i="2"/>
  <c r="BE654" i="2"/>
  <c r="BI620" i="2"/>
  <c r="BH620" i="2"/>
  <c r="BG620" i="2"/>
  <c r="BF620" i="2"/>
  <c r="T620" i="2"/>
  <c r="R620" i="2"/>
  <c r="P620" i="2"/>
  <c r="BK620" i="2"/>
  <c r="J620" i="2"/>
  <c r="BE620" i="2"/>
  <c r="BI618" i="2"/>
  <c r="BH618" i="2"/>
  <c r="BG618" i="2"/>
  <c r="BF618" i="2"/>
  <c r="T618" i="2"/>
  <c r="R618" i="2"/>
  <c r="P618" i="2"/>
  <c r="BK618" i="2"/>
  <c r="J618" i="2"/>
  <c r="BE618" i="2"/>
  <c r="BI584" i="2"/>
  <c r="BH584" i="2"/>
  <c r="BG584" i="2"/>
  <c r="BF584" i="2"/>
  <c r="T584" i="2"/>
  <c r="R584" i="2"/>
  <c r="P584" i="2"/>
  <c r="P575" i="2" s="1"/>
  <c r="BK584" i="2"/>
  <c r="BK575" i="2" s="1"/>
  <c r="J575" i="2" s="1"/>
  <c r="J65" i="2" s="1"/>
  <c r="J584" i="2"/>
  <c r="BE584" i="2"/>
  <c r="BI582" i="2"/>
  <c r="BH582" i="2"/>
  <c r="BG582" i="2"/>
  <c r="BF582" i="2"/>
  <c r="T582" i="2"/>
  <c r="T575" i="2" s="1"/>
  <c r="R582" i="2"/>
  <c r="R575" i="2" s="1"/>
  <c r="P582" i="2"/>
  <c r="BK582" i="2"/>
  <c r="J582" i="2"/>
  <c r="BE582" i="2"/>
  <c r="BI576" i="2"/>
  <c r="BH576" i="2"/>
  <c r="BG576" i="2"/>
  <c r="BF576" i="2"/>
  <c r="T576" i="2"/>
  <c r="R576" i="2"/>
  <c r="P576" i="2"/>
  <c r="BK576" i="2"/>
  <c r="J576" i="2"/>
  <c r="BE576" i="2"/>
  <c r="BI574" i="2"/>
  <c r="BH574" i="2"/>
  <c r="BG574" i="2"/>
  <c r="BF574" i="2"/>
  <c r="T574" i="2"/>
  <c r="T573" i="2"/>
  <c r="R574" i="2"/>
  <c r="R573" i="2" s="1"/>
  <c r="P574" i="2"/>
  <c r="P573" i="2"/>
  <c r="BK574" i="2"/>
  <c r="BK573" i="2" s="1"/>
  <c r="J573" i="2" s="1"/>
  <c r="J64" i="2" s="1"/>
  <c r="J574" i="2"/>
  <c r="BE574" i="2"/>
  <c r="BI572" i="2"/>
  <c r="BH572" i="2"/>
  <c r="BG572" i="2"/>
  <c r="BF572" i="2"/>
  <c r="T572" i="2"/>
  <c r="R572" i="2"/>
  <c r="P572" i="2"/>
  <c r="BK572" i="2"/>
  <c r="BK569" i="2" s="1"/>
  <c r="J569" i="2" s="1"/>
  <c r="J63" i="2" s="1"/>
  <c r="J572" i="2"/>
  <c r="BE572" i="2"/>
  <c r="BI570" i="2"/>
  <c r="BH570" i="2"/>
  <c r="F31" i="2" s="1"/>
  <c r="BC52" i="1" s="1"/>
  <c r="BG570" i="2"/>
  <c r="BF570" i="2"/>
  <c r="T570" i="2"/>
  <c r="T569" i="2"/>
  <c r="R570" i="2"/>
  <c r="R569" i="2"/>
  <c r="P570" i="2"/>
  <c r="P569" i="2"/>
  <c r="BK570" i="2"/>
  <c r="J570" i="2"/>
  <c r="BE570" i="2" s="1"/>
  <c r="BI568" i="2"/>
  <c r="F32" i="2" s="1"/>
  <c r="BD52" i="1" s="1"/>
  <c r="BD51" i="1" s="1"/>
  <c r="W30" i="1" s="1"/>
  <c r="BH568" i="2"/>
  <c r="BG568" i="2"/>
  <c r="BF568" i="2"/>
  <c r="T568" i="2"/>
  <c r="T567" i="2" s="1"/>
  <c r="R568" i="2"/>
  <c r="R567" i="2"/>
  <c r="P568" i="2"/>
  <c r="P567" i="2" s="1"/>
  <c r="P455" i="2" s="1"/>
  <c r="BK568" i="2"/>
  <c r="BK567" i="2"/>
  <c r="J567" i="2"/>
  <c r="J62" i="2" s="1"/>
  <c r="J568" i="2"/>
  <c r="BE568" i="2" s="1"/>
  <c r="BI566" i="2"/>
  <c r="BH566" i="2"/>
  <c r="BG566" i="2"/>
  <c r="BF566" i="2"/>
  <c r="T566" i="2"/>
  <c r="R566" i="2"/>
  <c r="R561" i="2" s="1"/>
  <c r="P566" i="2"/>
  <c r="BK566" i="2"/>
  <c r="J566" i="2"/>
  <c r="BE566" i="2"/>
  <c r="BI564" i="2"/>
  <c r="BH564" i="2"/>
  <c r="BG564" i="2"/>
  <c r="BF564" i="2"/>
  <c r="T564" i="2"/>
  <c r="R564" i="2"/>
  <c r="P564" i="2"/>
  <c r="BK564" i="2"/>
  <c r="BK561" i="2" s="1"/>
  <c r="J564" i="2"/>
  <c r="BE564" i="2"/>
  <c r="BI562" i="2"/>
  <c r="BH562" i="2"/>
  <c r="BG562" i="2"/>
  <c r="BF562" i="2"/>
  <c r="T562" i="2"/>
  <c r="T561" i="2"/>
  <c r="R562" i="2"/>
  <c r="P562" i="2"/>
  <c r="P561" i="2"/>
  <c r="BK562" i="2"/>
  <c r="J561" i="2"/>
  <c r="J61" i="2" s="1"/>
  <c r="J562" i="2"/>
  <c r="BE562" i="2" s="1"/>
  <c r="BI560" i="2"/>
  <c r="BH560" i="2"/>
  <c r="BG560" i="2"/>
  <c r="BF560" i="2"/>
  <c r="T560" i="2"/>
  <c r="R560" i="2"/>
  <c r="P560" i="2"/>
  <c r="BK560" i="2"/>
  <c r="J560" i="2"/>
  <c r="BE560" i="2"/>
  <c r="BI559" i="2"/>
  <c r="BH559" i="2"/>
  <c r="BG559" i="2"/>
  <c r="BF559" i="2"/>
  <c r="T559" i="2"/>
  <c r="R559" i="2"/>
  <c r="P559" i="2"/>
  <c r="BK559" i="2"/>
  <c r="J559" i="2"/>
  <c r="BE559" i="2"/>
  <c r="BI558" i="2"/>
  <c r="BH558" i="2"/>
  <c r="BG558" i="2"/>
  <c r="BF558" i="2"/>
  <c r="T558" i="2"/>
  <c r="R558" i="2"/>
  <c r="P558" i="2"/>
  <c r="BK558" i="2"/>
  <c r="J558" i="2"/>
  <c r="BE558" i="2"/>
  <c r="BI557" i="2"/>
  <c r="BH557" i="2"/>
  <c r="BG557" i="2"/>
  <c r="BF557" i="2"/>
  <c r="T557" i="2"/>
  <c r="R557" i="2"/>
  <c r="P557" i="2"/>
  <c r="BK557" i="2"/>
  <c r="J557" i="2"/>
  <c r="BE557" i="2"/>
  <c r="BI556" i="2"/>
  <c r="BH556" i="2"/>
  <c r="BG556" i="2"/>
  <c r="BF556" i="2"/>
  <c r="T556" i="2"/>
  <c r="R556" i="2"/>
  <c r="P556" i="2"/>
  <c r="BK556" i="2"/>
  <c r="J556" i="2"/>
  <c r="BE556" i="2"/>
  <c r="BI555" i="2"/>
  <c r="BH555" i="2"/>
  <c r="BG555" i="2"/>
  <c r="BF555" i="2"/>
  <c r="T555" i="2"/>
  <c r="R555" i="2"/>
  <c r="P555" i="2"/>
  <c r="BK555" i="2"/>
  <c r="J555" i="2"/>
  <c r="BE555" i="2"/>
  <c r="BI554" i="2"/>
  <c r="BH554" i="2"/>
  <c r="BG554" i="2"/>
  <c r="BF554" i="2"/>
  <c r="T554" i="2"/>
  <c r="R554" i="2"/>
  <c r="P554" i="2"/>
  <c r="BK554" i="2"/>
  <c r="J554" i="2"/>
  <c r="BE554" i="2"/>
  <c r="BI553" i="2"/>
  <c r="BH553" i="2"/>
  <c r="BG553" i="2"/>
  <c r="BF553" i="2"/>
  <c r="T553" i="2"/>
  <c r="R553" i="2"/>
  <c r="P553" i="2"/>
  <c r="BK553" i="2"/>
  <c r="J553" i="2"/>
  <c r="BE553" i="2"/>
  <c r="BI552" i="2"/>
  <c r="BH552" i="2"/>
  <c r="BG552" i="2"/>
  <c r="BF552" i="2"/>
  <c r="T552" i="2"/>
  <c r="R552" i="2"/>
  <c r="P552" i="2"/>
  <c r="BK552" i="2"/>
  <c r="J552" i="2"/>
  <c r="BE552" i="2"/>
  <c r="BI551" i="2"/>
  <c r="BH551" i="2"/>
  <c r="BG551" i="2"/>
  <c r="BF551" i="2"/>
  <c r="T551" i="2"/>
  <c r="R551" i="2"/>
  <c r="P551" i="2"/>
  <c r="BK551" i="2"/>
  <c r="J551" i="2"/>
  <c r="BE551" i="2"/>
  <c r="BI550" i="2"/>
  <c r="BH550" i="2"/>
  <c r="BG550" i="2"/>
  <c r="BF550" i="2"/>
  <c r="T550" i="2"/>
  <c r="R550" i="2"/>
  <c r="P550" i="2"/>
  <c r="BK550" i="2"/>
  <c r="J550" i="2"/>
  <c r="BE550" i="2"/>
  <c r="BI549" i="2"/>
  <c r="BH549" i="2"/>
  <c r="BG549" i="2"/>
  <c r="BF549" i="2"/>
  <c r="T549" i="2"/>
  <c r="R549" i="2"/>
  <c r="P549" i="2"/>
  <c r="BK549" i="2"/>
  <c r="J549" i="2"/>
  <c r="BE549" i="2"/>
  <c r="BI548" i="2"/>
  <c r="BH548" i="2"/>
  <c r="BG548" i="2"/>
  <c r="BF548" i="2"/>
  <c r="T548" i="2"/>
  <c r="R548" i="2"/>
  <c r="P548" i="2"/>
  <c r="BK548" i="2"/>
  <c r="J548" i="2"/>
  <c r="BE548" i="2"/>
  <c r="BI547" i="2"/>
  <c r="BH547" i="2"/>
  <c r="BG547" i="2"/>
  <c r="BF547" i="2"/>
  <c r="T547" i="2"/>
  <c r="R547" i="2"/>
  <c r="P547" i="2"/>
  <c r="BK547" i="2"/>
  <c r="J547" i="2"/>
  <c r="BE547" i="2"/>
  <c r="BI546" i="2"/>
  <c r="BH546" i="2"/>
  <c r="BG546" i="2"/>
  <c r="BF546" i="2"/>
  <c r="T546" i="2"/>
  <c r="R546" i="2"/>
  <c r="P546" i="2"/>
  <c r="BK546" i="2"/>
  <c r="J546" i="2"/>
  <c r="BE546" i="2"/>
  <c r="BI545" i="2"/>
  <c r="BH545" i="2"/>
  <c r="BG545" i="2"/>
  <c r="BF545" i="2"/>
  <c r="T545" i="2"/>
  <c r="R545" i="2"/>
  <c r="P545" i="2"/>
  <c r="BK545" i="2"/>
  <c r="J545" i="2"/>
  <c r="BE545" i="2"/>
  <c r="BI544" i="2"/>
  <c r="BH544" i="2"/>
  <c r="BG544" i="2"/>
  <c r="BF544" i="2"/>
  <c r="T544" i="2"/>
  <c r="R544" i="2"/>
  <c r="P544" i="2"/>
  <c r="BK544" i="2"/>
  <c r="J544" i="2"/>
  <c r="BE544" i="2"/>
  <c r="BI543" i="2"/>
  <c r="BH543" i="2"/>
  <c r="BG543" i="2"/>
  <c r="BF543" i="2"/>
  <c r="T543" i="2"/>
  <c r="R543" i="2"/>
  <c r="P543" i="2"/>
  <c r="BK543" i="2"/>
  <c r="J543" i="2"/>
  <c r="BE543" i="2"/>
  <c r="BI542" i="2"/>
  <c r="BH542" i="2"/>
  <c r="BG542" i="2"/>
  <c r="BF542" i="2"/>
  <c r="T542" i="2"/>
  <c r="R542" i="2"/>
  <c r="P542" i="2"/>
  <c r="BK542" i="2"/>
  <c r="J542" i="2"/>
  <c r="BE542" i="2"/>
  <c r="BI541" i="2"/>
  <c r="BH541" i="2"/>
  <c r="BG541" i="2"/>
  <c r="BF541" i="2"/>
  <c r="T541" i="2"/>
  <c r="R541" i="2"/>
  <c r="P541" i="2"/>
  <c r="BK541" i="2"/>
  <c r="J541" i="2"/>
  <c r="BE541" i="2"/>
  <c r="BI540" i="2"/>
  <c r="BH540" i="2"/>
  <c r="BG540" i="2"/>
  <c r="BF540" i="2"/>
  <c r="T540" i="2"/>
  <c r="R540" i="2"/>
  <c r="P540" i="2"/>
  <c r="BK540" i="2"/>
  <c r="J540" i="2"/>
  <c r="BE540" i="2"/>
  <c r="BI539" i="2"/>
  <c r="BH539" i="2"/>
  <c r="BG539" i="2"/>
  <c r="BF539" i="2"/>
  <c r="T539" i="2"/>
  <c r="R539" i="2"/>
  <c r="P539" i="2"/>
  <c r="BK539" i="2"/>
  <c r="J539" i="2"/>
  <c r="BE539" i="2"/>
  <c r="BI538" i="2"/>
  <c r="BH538" i="2"/>
  <c r="BG538" i="2"/>
  <c r="BF538" i="2"/>
  <c r="T538" i="2"/>
  <c r="R538" i="2"/>
  <c r="P538" i="2"/>
  <c r="BK538" i="2"/>
  <c r="J538" i="2"/>
  <c r="BE538" i="2"/>
  <c r="BI537" i="2"/>
  <c r="BH537" i="2"/>
  <c r="BG537" i="2"/>
  <c r="BF537" i="2"/>
  <c r="T537" i="2"/>
  <c r="R537" i="2"/>
  <c r="P537" i="2"/>
  <c r="BK537" i="2"/>
  <c r="J537" i="2"/>
  <c r="BE537" i="2"/>
  <c r="BI536" i="2"/>
  <c r="BH536" i="2"/>
  <c r="BG536" i="2"/>
  <c r="BF536" i="2"/>
  <c r="T536" i="2"/>
  <c r="R536" i="2"/>
  <c r="P536" i="2"/>
  <c r="BK536" i="2"/>
  <c r="J536" i="2"/>
  <c r="BE536" i="2"/>
  <c r="BI535" i="2"/>
  <c r="BH535" i="2"/>
  <c r="BG535" i="2"/>
  <c r="BF535" i="2"/>
  <c r="T535" i="2"/>
  <c r="R535" i="2"/>
  <c r="P535" i="2"/>
  <c r="BK535" i="2"/>
  <c r="J535" i="2"/>
  <c r="BE535" i="2"/>
  <c r="BI534" i="2"/>
  <c r="BH534" i="2"/>
  <c r="BG534" i="2"/>
  <c r="BF534" i="2"/>
  <c r="T534" i="2"/>
  <c r="R534" i="2"/>
  <c r="P534" i="2"/>
  <c r="BK534" i="2"/>
  <c r="J534" i="2"/>
  <c r="BE534" i="2"/>
  <c r="BI533" i="2"/>
  <c r="BH533" i="2"/>
  <c r="BG533" i="2"/>
  <c r="BF533" i="2"/>
  <c r="T533" i="2"/>
  <c r="R533" i="2"/>
  <c r="P533" i="2"/>
  <c r="BK533" i="2"/>
  <c r="J533" i="2"/>
  <c r="BE533" i="2"/>
  <c r="BI532" i="2"/>
  <c r="BH532" i="2"/>
  <c r="BG532" i="2"/>
  <c r="BF532" i="2"/>
  <c r="T532" i="2"/>
  <c r="R532" i="2"/>
  <c r="P532" i="2"/>
  <c r="BK532" i="2"/>
  <c r="J532" i="2"/>
  <c r="BE532" i="2"/>
  <c r="BI531" i="2"/>
  <c r="BH531" i="2"/>
  <c r="BG531" i="2"/>
  <c r="BF531" i="2"/>
  <c r="T531" i="2"/>
  <c r="R531" i="2"/>
  <c r="P531" i="2"/>
  <c r="BK531" i="2"/>
  <c r="J531" i="2"/>
  <c r="BE531" i="2"/>
  <c r="BI530" i="2"/>
  <c r="BH530" i="2"/>
  <c r="BG530" i="2"/>
  <c r="BF530" i="2"/>
  <c r="T530" i="2"/>
  <c r="R530" i="2"/>
  <c r="P530" i="2"/>
  <c r="BK530" i="2"/>
  <c r="J530" i="2"/>
  <c r="BE530" i="2"/>
  <c r="BI529" i="2"/>
  <c r="BH529" i="2"/>
  <c r="BG529" i="2"/>
  <c r="BF529" i="2"/>
  <c r="T529" i="2"/>
  <c r="R529" i="2"/>
  <c r="P529" i="2"/>
  <c r="BK529" i="2"/>
  <c r="J529" i="2"/>
  <c r="BE529" i="2"/>
  <c r="BI528" i="2"/>
  <c r="BH528" i="2"/>
  <c r="BG528" i="2"/>
  <c r="BF528" i="2"/>
  <c r="T528" i="2"/>
  <c r="R528" i="2"/>
  <c r="P528" i="2"/>
  <c r="BK528" i="2"/>
  <c r="J528" i="2"/>
  <c r="BE528" i="2"/>
  <c r="BI527" i="2"/>
  <c r="BH527" i="2"/>
  <c r="BG527" i="2"/>
  <c r="BF527" i="2"/>
  <c r="T527" i="2"/>
  <c r="R527" i="2"/>
  <c r="P527" i="2"/>
  <c r="BK527" i="2"/>
  <c r="J527" i="2"/>
  <c r="BE527" i="2"/>
  <c r="BI526" i="2"/>
  <c r="BH526" i="2"/>
  <c r="BG526" i="2"/>
  <c r="BF526" i="2"/>
  <c r="T526" i="2"/>
  <c r="R526" i="2"/>
  <c r="R466" i="2" s="1"/>
  <c r="P526" i="2"/>
  <c r="BK526" i="2"/>
  <c r="J526" i="2"/>
  <c r="BE526" i="2"/>
  <c r="BI493" i="2"/>
  <c r="BH493" i="2"/>
  <c r="BG493" i="2"/>
  <c r="BF493" i="2"/>
  <c r="T493" i="2"/>
  <c r="R493" i="2"/>
  <c r="P493" i="2"/>
  <c r="BK493" i="2"/>
  <c r="BK466" i="2" s="1"/>
  <c r="J493" i="2"/>
  <c r="BE493" i="2"/>
  <c r="BI467" i="2"/>
  <c r="BH467" i="2"/>
  <c r="BG467" i="2"/>
  <c r="BF467" i="2"/>
  <c r="T467" i="2"/>
  <c r="T466" i="2"/>
  <c r="R467" i="2"/>
  <c r="P467" i="2"/>
  <c r="P466" i="2"/>
  <c r="BK467" i="2"/>
  <c r="J466" i="2"/>
  <c r="J60" i="2" s="1"/>
  <c r="J467" i="2"/>
  <c r="BE467" i="2" s="1"/>
  <c r="BI465" i="2"/>
  <c r="BH465" i="2"/>
  <c r="BG465" i="2"/>
  <c r="BF465" i="2"/>
  <c r="T465" i="2"/>
  <c r="R465" i="2"/>
  <c r="P465" i="2"/>
  <c r="BK465" i="2"/>
  <c r="J465" i="2"/>
  <c r="BE465" i="2"/>
  <c r="BI464" i="2"/>
  <c r="BH464" i="2"/>
  <c r="BG464" i="2"/>
  <c r="BF464" i="2"/>
  <c r="T464" i="2"/>
  <c r="R464" i="2"/>
  <c r="P464" i="2"/>
  <c r="BK464" i="2"/>
  <c r="J464" i="2"/>
  <c r="BE464" i="2"/>
  <c r="BI463" i="2"/>
  <c r="BH463" i="2"/>
  <c r="BG463" i="2"/>
  <c r="BF463" i="2"/>
  <c r="T463" i="2"/>
  <c r="R463" i="2"/>
  <c r="R456" i="2" s="1"/>
  <c r="P463" i="2"/>
  <c r="BK463" i="2"/>
  <c r="J463" i="2"/>
  <c r="BE463" i="2"/>
  <c r="BI462" i="2"/>
  <c r="BH462" i="2"/>
  <c r="BG462" i="2"/>
  <c r="BF462" i="2"/>
  <c r="T462" i="2"/>
  <c r="R462" i="2"/>
  <c r="P462" i="2"/>
  <c r="P456" i="2" s="1"/>
  <c r="BK462" i="2"/>
  <c r="J462" i="2"/>
  <c r="BE462" i="2"/>
  <c r="BI457" i="2"/>
  <c r="BH457" i="2"/>
  <c r="BG457" i="2"/>
  <c r="BF457" i="2"/>
  <c r="T457" i="2"/>
  <c r="T456" i="2"/>
  <c r="R457" i="2"/>
  <c r="P457" i="2"/>
  <c r="BK457" i="2"/>
  <c r="J457" i="2"/>
  <c r="BE457" i="2"/>
  <c r="BI454" i="2"/>
  <c r="BH454" i="2"/>
  <c r="BG454" i="2"/>
  <c r="BF454" i="2"/>
  <c r="T454" i="2"/>
  <c r="T453" i="2"/>
  <c r="R454" i="2"/>
  <c r="R453" i="2"/>
  <c r="P454" i="2"/>
  <c r="P453" i="2"/>
  <c r="BK454" i="2"/>
  <c r="BK453" i="2"/>
  <c r="J453" i="2" s="1"/>
  <c r="J57" i="2" s="1"/>
  <c r="J454" i="2"/>
  <c r="BE454" i="2"/>
  <c r="BI452" i="2"/>
  <c r="BH452" i="2"/>
  <c r="BG452" i="2"/>
  <c r="BF452" i="2"/>
  <c r="T452" i="2"/>
  <c r="R452" i="2"/>
  <c r="P452" i="2"/>
  <c r="BK452" i="2"/>
  <c r="J452" i="2"/>
  <c r="BE452" i="2"/>
  <c r="BI450" i="2"/>
  <c r="BH450" i="2"/>
  <c r="BG450" i="2"/>
  <c r="BF450" i="2"/>
  <c r="T450" i="2"/>
  <c r="R450" i="2"/>
  <c r="R447" i="2" s="1"/>
  <c r="P450" i="2"/>
  <c r="BK450" i="2"/>
  <c r="J450" i="2"/>
  <c r="BE450" i="2"/>
  <c r="BI449" i="2"/>
  <c r="BH449" i="2"/>
  <c r="BG449" i="2"/>
  <c r="BF449" i="2"/>
  <c r="T449" i="2"/>
  <c r="R449" i="2"/>
  <c r="P449" i="2"/>
  <c r="BK449" i="2"/>
  <c r="BK447" i="2" s="1"/>
  <c r="J449" i="2"/>
  <c r="BE449" i="2"/>
  <c r="BI448" i="2"/>
  <c r="BH448" i="2"/>
  <c r="BG448" i="2"/>
  <c r="BF448" i="2"/>
  <c r="T448" i="2"/>
  <c r="T447" i="2"/>
  <c r="R448" i="2"/>
  <c r="P448" i="2"/>
  <c r="P447" i="2" s="1"/>
  <c r="BK448" i="2"/>
  <c r="J447" i="2"/>
  <c r="J56" i="2" s="1"/>
  <c r="J448" i="2"/>
  <c r="BE448" i="2" s="1"/>
  <c r="BI441" i="2"/>
  <c r="BH441" i="2"/>
  <c r="BG441" i="2"/>
  <c r="BF441" i="2"/>
  <c r="T441" i="2"/>
  <c r="R441" i="2"/>
  <c r="P441" i="2"/>
  <c r="BK441" i="2"/>
  <c r="J441" i="2"/>
  <c r="BE441" i="2"/>
  <c r="BI429" i="2"/>
  <c r="BH429" i="2"/>
  <c r="BG429" i="2"/>
  <c r="BF429" i="2"/>
  <c r="T429" i="2"/>
  <c r="R429" i="2"/>
  <c r="P429" i="2"/>
  <c r="BK429" i="2"/>
  <c r="J429" i="2"/>
  <c r="BE429" i="2"/>
  <c r="BI423" i="2"/>
  <c r="BH423" i="2"/>
  <c r="BG423" i="2"/>
  <c r="BF423" i="2"/>
  <c r="T423" i="2"/>
  <c r="R423" i="2"/>
  <c r="P423" i="2"/>
  <c r="BK423" i="2"/>
  <c r="J423" i="2"/>
  <c r="BE423" i="2"/>
  <c r="BI404" i="2"/>
  <c r="BH404" i="2"/>
  <c r="BG404" i="2"/>
  <c r="BF404" i="2"/>
  <c r="T404" i="2"/>
  <c r="R404" i="2"/>
  <c r="P404" i="2"/>
  <c r="BK404" i="2"/>
  <c r="J404" i="2"/>
  <c r="BE404" i="2"/>
  <c r="BI399" i="2"/>
  <c r="BH399" i="2"/>
  <c r="BG399" i="2"/>
  <c r="BF399" i="2"/>
  <c r="T399" i="2"/>
  <c r="R399" i="2"/>
  <c r="P399" i="2"/>
  <c r="BK399" i="2"/>
  <c r="J399" i="2"/>
  <c r="BE399" i="2"/>
  <c r="BI397" i="2"/>
  <c r="BH397" i="2"/>
  <c r="BG397" i="2"/>
  <c r="BF397" i="2"/>
  <c r="T397" i="2"/>
  <c r="R397" i="2"/>
  <c r="P397" i="2"/>
  <c r="BK397" i="2"/>
  <c r="J397" i="2"/>
  <c r="BE397" i="2"/>
  <c r="BI389" i="2"/>
  <c r="BH389" i="2"/>
  <c r="BG389" i="2"/>
  <c r="BF389" i="2"/>
  <c r="T389" i="2"/>
  <c r="R389" i="2"/>
  <c r="P389" i="2"/>
  <c r="BK389" i="2"/>
  <c r="J389" i="2"/>
  <c r="BE389" i="2"/>
  <c r="BI372" i="2"/>
  <c r="BH372" i="2"/>
  <c r="BG372" i="2"/>
  <c r="BF372" i="2"/>
  <c r="T372" i="2"/>
  <c r="R372" i="2"/>
  <c r="P372" i="2"/>
  <c r="BK372" i="2"/>
  <c r="J372" i="2"/>
  <c r="BE372" i="2"/>
  <c r="BI354" i="2"/>
  <c r="BH354" i="2"/>
  <c r="BG354" i="2"/>
  <c r="BF354" i="2"/>
  <c r="T354" i="2"/>
  <c r="R354" i="2"/>
  <c r="P354" i="2"/>
  <c r="BK354" i="2"/>
  <c r="J354" i="2"/>
  <c r="BE354" i="2"/>
  <c r="BI352" i="2"/>
  <c r="BH352" i="2"/>
  <c r="BG352" i="2"/>
  <c r="BF352" i="2"/>
  <c r="T352" i="2"/>
  <c r="R352" i="2"/>
  <c r="P352" i="2"/>
  <c r="BK352" i="2"/>
  <c r="J352" i="2"/>
  <c r="BE352" i="2"/>
  <c r="BI350" i="2"/>
  <c r="BH350" i="2"/>
  <c r="BG350" i="2"/>
  <c r="BF350" i="2"/>
  <c r="T350" i="2"/>
  <c r="R350" i="2"/>
  <c r="P350" i="2"/>
  <c r="BK350" i="2"/>
  <c r="J350" i="2"/>
  <c r="BE350" i="2"/>
  <c r="BI348" i="2"/>
  <c r="BH348" i="2"/>
  <c r="BG348" i="2"/>
  <c r="BF348" i="2"/>
  <c r="T348" i="2"/>
  <c r="R348" i="2"/>
  <c r="P348" i="2"/>
  <c r="BK348" i="2"/>
  <c r="J348" i="2"/>
  <c r="BE348" i="2"/>
  <c r="BI342" i="2"/>
  <c r="BH342" i="2"/>
  <c r="BG342" i="2"/>
  <c r="BF342" i="2"/>
  <c r="T342" i="2"/>
  <c r="R342" i="2"/>
  <c r="P342" i="2"/>
  <c r="BK342" i="2"/>
  <c r="J342" i="2"/>
  <c r="BE342" i="2"/>
  <c r="BI337" i="2"/>
  <c r="BH337" i="2"/>
  <c r="BG337" i="2"/>
  <c r="BF337" i="2"/>
  <c r="T337" i="2"/>
  <c r="R337" i="2"/>
  <c r="P337" i="2"/>
  <c r="BK337" i="2"/>
  <c r="J337" i="2"/>
  <c r="BE337" i="2"/>
  <c r="BI335" i="2"/>
  <c r="BH335" i="2"/>
  <c r="BG335" i="2"/>
  <c r="BF335" i="2"/>
  <c r="T335" i="2"/>
  <c r="R335" i="2"/>
  <c r="P335" i="2"/>
  <c r="BK335" i="2"/>
  <c r="J335" i="2"/>
  <c r="BE335" i="2"/>
  <c r="BI314" i="2"/>
  <c r="BH314" i="2"/>
  <c r="BG314" i="2"/>
  <c r="BF314" i="2"/>
  <c r="T314" i="2"/>
  <c r="R314" i="2"/>
  <c r="P314" i="2"/>
  <c r="BK314" i="2"/>
  <c r="J314" i="2"/>
  <c r="BE314" i="2"/>
  <c r="BI310" i="2"/>
  <c r="BH310" i="2"/>
  <c r="BG310" i="2"/>
  <c r="BF310" i="2"/>
  <c r="T310" i="2"/>
  <c r="R310" i="2"/>
  <c r="R298" i="2" s="1"/>
  <c r="P310" i="2"/>
  <c r="BK310" i="2"/>
  <c r="J310" i="2"/>
  <c r="BE310" i="2"/>
  <c r="BI302" i="2"/>
  <c r="BH302" i="2"/>
  <c r="BG302" i="2"/>
  <c r="BF302" i="2"/>
  <c r="T302" i="2"/>
  <c r="R302" i="2"/>
  <c r="P302" i="2"/>
  <c r="BK302" i="2"/>
  <c r="BK298" i="2" s="1"/>
  <c r="J302" i="2"/>
  <c r="BE302" i="2"/>
  <c r="BI299" i="2"/>
  <c r="BH299" i="2"/>
  <c r="BG299" i="2"/>
  <c r="BF299" i="2"/>
  <c r="T299" i="2"/>
  <c r="T298" i="2"/>
  <c r="R299" i="2"/>
  <c r="P299" i="2"/>
  <c r="P298" i="2" s="1"/>
  <c r="P86" i="2" s="1"/>
  <c r="BK299" i="2"/>
  <c r="J298" i="2"/>
  <c r="J55" i="2" s="1"/>
  <c r="J299" i="2"/>
  <c r="BE299" i="2" s="1"/>
  <c r="BI292" i="2"/>
  <c r="BH292" i="2"/>
  <c r="BG292" i="2"/>
  <c r="BF292" i="2"/>
  <c r="T292" i="2"/>
  <c r="R292" i="2"/>
  <c r="P292" i="2"/>
  <c r="BK292" i="2"/>
  <c r="J292" i="2"/>
  <c r="BE292" i="2"/>
  <c r="BI268" i="2"/>
  <c r="BH268" i="2"/>
  <c r="BG268" i="2"/>
  <c r="BF268" i="2"/>
  <c r="T268" i="2"/>
  <c r="R268" i="2"/>
  <c r="P268" i="2"/>
  <c r="BK268" i="2"/>
  <c r="J268" i="2"/>
  <c r="BE268" i="2"/>
  <c r="BI261" i="2"/>
  <c r="BH261" i="2"/>
  <c r="BG261" i="2"/>
  <c r="BF261" i="2"/>
  <c r="T261" i="2"/>
  <c r="R261" i="2"/>
  <c r="P261" i="2"/>
  <c r="BK261" i="2"/>
  <c r="J261" i="2"/>
  <c r="BE261" i="2"/>
  <c r="BI252" i="2"/>
  <c r="BH252" i="2"/>
  <c r="BG252" i="2"/>
  <c r="BF252" i="2"/>
  <c r="T252" i="2"/>
  <c r="R252" i="2"/>
  <c r="P252" i="2"/>
  <c r="BK252" i="2"/>
  <c r="J252" i="2"/>
  <c r="BE252" i="2"/>
  <c r="BI234" i="2"/>
  <c r="BH234" i="2"/>
  <c r="BG234" i="2"/>
  <c r="BF234" i="2"/>
  <c r="T234" i="2"/>
  <c r="R234" i="2"/>
  <c r="P234" i="2"/>
  <c r="BK234" i="2"/>
  <c r="J234" i="2"/>
  <c r="BE234" i="2"/>
  <c r="BI224" i="2"/>
  <c r="BH224" i="2"/>
  <c r="BG224" i="2"/>
  <c r="BF224" i="2"/>
  <c r="T224" i="2"/>
  <c r="R224" i="2"/>
  <c r="P224" i="2"/>
  <c r="BK224" i="2"/>
  <c r="J224" i="2"/>
  <c r="BE224" i="2"/>
  <c r="BI215" i="2"/>
  <c r="BH215" i="2"/>
  <c r="BG215" i="2"/>
  <c r="BF215" i="2"/>
  <c r="T215" i="2"/>
  <c r="R215" i="2"/>
  <c r="P215" i="2"/>
  <c r="BK215" i="2"/>
  <c r="J215" i="2"/>
  <c r="BE215" i="2"/>
  <c r="BI198" i="2"/>
  <c r="BH198" i="2"/>
  <c r="BG198" i="2"/>
  <c r="BF198" i="2"/>
  <c r="T198" i="2"/>
  <c r="R198" i="2"/>
  <c r="P198" i="2"/>
  <c r="BK198" i="2"/>
  <c r="J198" i="2"/>
  <c r="BE198" i="2"/>
  <c r="BI167" i="2"/>
  <c r="BH167" i="2"/>
  <c r="BG167" i="2"/>
  <c r="BF167" i="2"/>
  <c r="T167" i="2"/>
  <c r="R167" i="2"/>
  <c r="P167" i="2"/>
  <c r="BK167" i="2"/>
  <c r="J167" i="2"/>
  <c r="BE167" i="2"/>
  <c r="BI161" i="2"/>
  <c r="BH161" i="2"/>
  <c r="BG161" i="2"/>
  <c r="BF161" i="2"/>
  <c r="T161" i="2"/>
  <c r="R161" i="2"/>
  <c r="P161" i="2"/>
  <c r="BK161" i="2"/>
  <c r="J161" i="2"/>
  <c r="BE161" i="2"/>
  <c r="BI159" i="2"/>
  <c r="BH159" i="2"/>
  <c r="BG159" i="2"/>
  <c r="BF159" i="2"/>
  <c r="T159" i="2"/>
  <c r="R159" i="2"/>
  <c r="P159" i="2"/>
  <c r="BK159" i="2"/>
  <c r="J159" i="2"/>
  <c r="BE159" i="2"/>
  <c r="BI126" i="2"/>
  <c r="BH126" i="2"/>
  <c r="BG126" i="2"/>
  <c r="BF126" i="2"/>
  <c r="T126" i="2"/>
  <c r="R126" i="2"/>
  <c r="P126" i="2"/>
  <c r="BK126" i="2"/>
  <c r="J126" i="2"/>
  <c r="BE126" i="2"/>
  <c r="BI125" i="2"/>
  <c r="BH125" i="2"/>
  <c r="BG125" i="2"/>
  <c r="BF125" i="2"/>
  <c r="T125" i="2"/>
  <c r="T87" i="2" s="1"/>
  <c r="R125" i="2"/>
  <c r="R87" i="2" s="1"/>
  <c r="P125" i="2"/>
  <c r="BK125" i="2"/>
  <c r="J125" i="2"/>
  <c r="BE125" i="2"/>
  <c r="BI92" i="2"/>
  <c r="BH92" i="2"/>
  <c r="BG92" i="2"/>
  <c r="BF92" i="2"/>
  <c r="T92" i="2"/>
  <c r="R92" i="2"/>
  <c r="P92" i="2"/>
  <c r="P87" i="2" s="1"/>
  <c r="BK92" i="2"/>
  <c r="BK87" i="2" s="1"/>
  <c r="J92" i="2"/>
  <c r="BE92" i="2"/>
  <c r="BI88" i="2"/>
  <c r="BH88" i="2"/>
  <c r="BG88" i="2"/>
  <c r="BF88" i="2"/>
  <c r="J29" i="2" s="1"/>
  <c r="AW52" i="1" s="1"/>
  <c r="T88" i="2"/>
  <c r="T86" i="2"/>
  <c r="R88" i="2"/>
  <c r="R86" i="2"/>
  <c r="P88" i="2"/>
  <c r="BK88" i="2"/>
  <c r="J88" i="2"/>
  <c r="BE88" i="2" s="1"/>
  <c r="F28" i="2"/>
  <c r="AZ52" i="1" s="1"/>
  <c r="F81" i="2"/>
  <c r="F79" i="2"/>
  <c r="E77" i="2"/>
  <c r="F47" i="2"/>
  <c r="F45" i="2"/>
  <c r="E43" i="2"/>
  <c r="J19" i="2"/>
  <c r="E19" i="2"/>
  <c r="J18" i="2"/>
  <c r="J16" i="2"/>
  <c r="E16" i="2"/>
  <c r="F82" i="2"/>
  <c r="F48" i="2"/>
  <c r="J15" i="2"/>
  <c r="J10" i="2"/>
  <c r="J79" i="2"/>
  <c r="J45" i="2"/>
  <c r="AS51" i="1"/>
  <c r="L47" i="1"/>
  <c r="AM46" i="1"/>
  <c r="L46" i="1"/>
  <c r="AM44" i="1"/>
  <c r="L44" i="1"/>
  <c r="L42" i="1"/>
  <c r="L41" i="1"/>
  <c r="BK86" i="2" l="1"/>
  <c r="J87" i="2"/>
  <c r="J54" i="2" s="1"/>
  <c r="P85" i="2"/>
  <c r="AU52" i="1" s="1"/>
  <c r="AU51" i="1" s="1"/>
  <c r="R455" i="2"/>
  <c r="R85" i="2" s="1"/>
  <c r="BC51" i="1"/>
  <c r="T455" i="2"/>
  <c r="T85" i="2" s="1"/>
  <c r="J76" i="3"/>
  <c r="J51" i="3"/>
  <c r="F30" i="3"/>
  <c r="AZ53" i="1" s="1"/>
  <c r="AZ51" i="1" s="1"/>
  <c r="J28" i="2"/>
  <c r="AV52" i="1" s="1"/>
  <c r="AT52" i="1" s="1"/>
  <c r="J81" i="2"/>
  <c r="J47" i="2"/>
  <c r="F29" i="2"/>
  <c r="BA52" i="1" s="1"/>
  <c r="BA51" i="1" s="1"/>
  <c r="F30" i="2"/>
  <c r="BB52" i="1" s="1"/>
  <c r="BB51" i="1" s="1"/>
  <c r="BK456" i="2"/>
  <c r="E70" i="3"/>
  <c r="E45" i="3"/>
  <c r="BK80" i="3"/>
  <c r="J80" i="3" s="1"/>
  <c r="W26" i="1" l="1"/>
  <c r="AV51" i="1"/>
  <c r="J56" i="3"/>
  <c r="J27" i="3"/>
  <c r="W28" i="1"/>
  <c r="AX51" i="1"/>
  <c r="W27" i="1"/>
  <c r="AW51" i="1"/>
  <c r="AK27" i="1" s="1"/>
  <c r="W29" i="1"/>
  <c r="AY51" i="1"/>
  <c r="J86" i="2"/>
  <c r="J53" i="2" s="1"/>
  <c r="BK85" i="2"/>
  <c r="J85" i="2" s="1"/>
  <c r="J456" i="2"/>
  <c r="J59" i="2" s="1"/>
  <c r="BK455" i="2"/>
  <c r="J455" i="2" s="1"/>
  <c r="J58" i="2" s="1"/>
  <c r="J52" i="2" l="1"/>
  <c r="J25" i="2"/>
  <c r="J36" i="3"/>
  <c r="AG53" i="1"/>
  <c r="AN53" i="1" s="1"/>
  <c r="AT51" i="1"/>
  <c r="AK26" i="1"/>
  <c r="J34" i="2" l="1"/>
  <c r="AG52" i="1"/>
  <c r="AG51" i="1" l="1"/>
  <c r="AN52" i="1"/>
  <c r="AN51" i="1" l="1"/>
  <c r="AK23" i="1"/>
  <c r="AK32" i="1" s="1"/>
</calcChain>
</file>

<file path=xl/sharedStrings.xml><?xml version="1.0" encoding="utf-8"?>
<sst xmlns="http://schemas.openxmlformats.org/spreadsheetml/2006/main" count="7236" uniqueCount="1103">
  <si>
    <t>Export VZ</t>
  </si>
  <si>
    <t>List obsahuje:</t>
  </si>
  <si>
    <t>1) Rekapitulace stavby</t>
  </si>
  <si>
    <t>2) Rekapitulace objektů stavby a soupisů prací</t>
  </si>
  <si>
    <t>3.0</t>
  </si>
  <si>
    <t>ZAMOK</t>
  </si>
  <si>
    <t>False</t>
  </si>
  <si>
    <t>{5c8bd645-e331-4fea-8a54-9e8836e14795}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</si>
  <si>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</si>
  <si>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</si>
  <si>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</si>
  <si>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</si>
  <si>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</si>
  <si>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</si>
  <si>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</si>
  <si>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</si>
  <si>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1-163-18b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</si>
  <si>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položek_x000D_
_x000D_
Podrobnosti k vyplnění naleznete na poslední záložce s Pokyny pro vyplnění</t>
  </si>
  <si>
    <t>Stavba:</t>
  </si>
  <si>
    <t>Výměna výplní otvorů v obvodovém plášti MŠ Trávníčkova</t>
  </si>
  <si>
    <t>KSO:</t>
  </si>
  <si>
    <t>801 31</t>
  </si>
  <si>
    <t>CC-CZ:</t>
  </si>
  <si>
    <t/>
  </si>
  <si>
    <t>Místo:</t>
  </si>
  <si>
    <t>Trávníčkova 1748/39, Praha 5 - Stodůlky</t>
  </si>
  <si>
    <t>Datum:</t>
  </si>
  <si>
    <t>18. 11. 2018</t>
  </si>
  <si>
    <t>CZ-CPV:</t>
  </si>
  <si>
    <t>45214100-1</t>
  </si>
  <si>
    <t>Zadavatel:</t>
  </si>
  <si>
    <t>IČ:</t>
  </si>
  <si>
    <t>Městská část Praha 13,Sluneční nám.2580/13,Praha 5</t>
  </si>
  <si>
    <t>DIČ:</t>
  </si>
  <si>
    <t>Uchazeč:</t>
  </si>
  <si>
    <t>Vyplň údaj</t>
  </si>
  <si>
    <t>Projektant:</t>
  </si>
  <si>
    <t xml:space="preserve"> </t>
  </si>
  <si>
    <t>True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</si>
  <si>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</si>
  <si>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</si>
  <si>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</si>
  <si>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</si>
  <si>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</si>
  <si>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</si>
  <si>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</si>
  <si>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</si>
  <si>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</si>
  <si>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</si>
  <si>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</si>
  <si>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</si>
  <si>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</si>
  <si>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</si>
  <si>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</si>
  <si>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</si>
  <si>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</si>
  <si>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</si>
  <si>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Objekt, Soupis prací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</si>
  <si>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</si>
  <si>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</si>
  <si>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</si>
  <si>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</si>
  <si>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</si>
  <si>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</si>
  <si>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</si>
  <si>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</si>
  <si>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</si>
  <si>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</si>
  <si>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</si>
  <si>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</si>
  <si>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</si>
  <si>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</si>
  <si>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</si>
  <si>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</si>
  <si>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</si>
  <si>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</si>
  <si>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</si>
  <si>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</si>
  <si>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</si>
  <si>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</si>
  <si>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</si>
  <si>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</si>
  <si>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VRN</t>
  </si>
  <si>
    <t>Vedlejší rozpočtové náklady</t>
  </si>
  <si>
    <t>{f6fcd14d-6aa5-49c0-b0ee-ebf183e26b95}</t>
  </si>
  <si>
    <t>2</t>
  </si>
  <si>
    <t>1) Krycí list soupisu</t>
  </si>
  <si>
    <t>2) Rekapitulace</t>
  </si>
  <si>
    <t>3) Soupis prací</t>
  </si>
  <si>
    <t>Zpět na list:</t>
  </si>
  <si>
    <t>Rekapitulace stavby</t>
  </si>
  <si>
    <t>KRYCÍ LIST SOUPISU</t>
  </si>
  <si>
    <t>REKAPITULACE ČLENĚNÍ SOUPISU PRACÍ</t>
  </si>
  <si>
    <t>Kód dílu - Popis</t>
  </si>
  <si>
    <t>Cena celkem [CZK]</t>
  </si>
  <si>
    <t>Náklady soupisu celkem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</si>
  <si>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</si>
  <si>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</si>
  <si>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</si>
  <si>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</si>
  <si>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</si>
  <si>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</si>
  <si>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</si>
  <si>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764 - Konstrukce klempířské</t>
  </si>
  <si>
    <t xml:space="preserve">    766 - Konstrukce truhlářské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</si>
  <si>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</si>
  <si>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</si>
  <si>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</si>
  <si>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</si>
  <si>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</si>
  <si>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 xml:space="preserve">    786 - Dokončovací práce - čalounické úpravy</t>
  </si>
  <si>
    <t>HZS - Hodinové zúčtovací sazby</t>
  </si>
  <si>
    <t>SOUPIS PRACÍ</t>
  </si>
  <si>
    <t>PČ</t>
  </si>
  <si>
    <t>Popis</t>
  </si>
  <si>
    <t>MJ</t>
  </si>
  <si>
    <t>Množství</t>
  </si>
  <si>
    <t>J.cena [CZK]</t>
  </si>
  <si>
    <t>Cenová soustava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</si>
  <si>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</si>
  <si>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</si>
  <si>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</si>
  <si>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</si>
  <si>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</si>
  <si>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</si>
  <si>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</si>
  <si>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HSV</t>
  </si>
  <si>
    <t>Práce a dodávky HSV</t>
  </si>
  <si>
    <t>ROZPOCET</t>
  </si>
  <si>
    <t>6</t>
  </si>
  <si>
    <t>Úpravy povrchů, podlahy a osazování výplní</t>
  </si>
  <si>
    <t>K</t>
  </si>
  <si>
    <t>619455101R</t>
  </si>
  <si>
    <t>Vyrovnání a začištění stávajícího podkladu pro výměnu vnitřních parapetů š do 150 mm</t>
  </si>
  <si>
    <t>m</t>
  </si>
  <si>
    <t>4</t>
  </si>
  <si>
    <t>-1939802384</t>
  </si>
  <si>
    <t>VV</t>
  </si>
  <si>
    <t>"celk.plocha"181+17+12,6</t>
  </si>
  <si>
    <t>-"nové"12,6</t>
  </si>
  <si>
    <t>Součet</t>
  </si>
  <si>
    <t>619995001</t>
  </si>
  <si>
    <t>Začištění omítek kolem oken, dveří, podlah nebo obkladů</t>
  </si>
  <si>
    <t>CS ÚRS 2018 01</t>
  </si>
  <si>
    <t>-276751320</t>
  </si>
  <si>
    <t>"VO1"(0,9*2+1,2)*3</t>
  </si>
  <si>
    <t>"VO1*"(0,9*2+1,2)*2</t>
  </si>
  <si>
    <t>"VO2"(0,9+1,2)*3</t>
  </si>
  <si>
    <t>"VO3"(0,9+1,2)*3</t>
  </si>
  <si>
    <t>"VO4"(1,6*2+2,1)*7</t>
  </si>
  <si>
    <t>"VO5"(1,6*2+2,1)*5</t>
  </si>
  <si>
    <t>"VO6"(2,2*2+5,1)*2</t>
  </si>
  <si>
    <t>"VO7"(2,2*2+5,1)*2</t>
  </si>
  <si>
    <t>"VO8"(2,35*2+2,1)</t>
  </si>
  <si>
    <t>"VO9"(2,35*2+2,1)</t>
  </si>
  <si>
    <t>"VO10"(1,6*2+5,1)*6</t>
  </si>
  <si>
    <t>"VO11"(1,6*2+5,1)*6</t>
  </si>
  <si>
    <t>"VO12"(1,6*4+5,1)</t>
  </si>
  <si>
    <t>"VO13"(1,6*4+5,1)</t>
  </si>
  <si>
    <t>"VO14"(1,6*4+5,1)</t>
  </si>
  <si>
    <t>"VO15"(1,6*4+5,1)</t>
  </si>
  <si>
    <t>"VO16"(2,1*2+1,6)</t>
  </si>
  <si>
    <t>"VO17"(1,6+5,1)*2*2</t>
  </si>
  <si>
    <t>"VO18"(1,6*2+1,5)*2</t>
  </si>
  <si>
    <t>"VO19"(1,6*2+5,1)*2</t>
  </si>
  <si>
    <t>"VO20"(1,6*2+5,1)*2</t>
  </si>
  <si>
    <t>"VO21"(1,6*4+5,1)</t>
  </si>
  <si>
    <t>"VO22"(1,6*4+5,1)</t>
  </si>
  <si>
    <t>"VO23"(1,6*4+5,1)</t>
  </si>
  <si>
    <t>"VO24"(1,6*2+5,1)</t>
  </si>
  <si>
    <t>"VO25"(1,2+0,6)*2</t>
  </si>
  <si>
    <t>"VO25*"(1,2+0,6)*2</t>
  </si>
  <si>
    <t>"VO26"(2,5*2+2,1)</t>
  </si>
  <si>
    <t>"VO27"(2,5*2+2,1)</t>
  </si>
  <si>
    <t>"VO28"(2,5*2+2,1)</t>
  </si>
  <si>
    <t>"VO29"(1,5*2+1,2)*14</t>
  </si>
  <si>
    <t>3</t>
  </si>
  <si>
    <t>619996151R</t>
  </si>
  <si>
    <t>Ochrana ponechaných konstrukcí nebo samostatných prvků  včetně pozdějšího odstranění obalením geotextilií, nebo fólií  (např.topná tělesa,zákryty topných těles apod.)</t>
  </si>
  <si>
    <t>soubor</t>
  </si>
  <si>
    <t>762222526</t>
  </si>
  <si>
    <t>622143004</t>
  </si>
  <si>
    <t>Montáž omítkových samolepících začišťovacích profilů pro spojení s okenním rámem</t>
  </si>
  <si>
    <t>-118974416</t>
  </si>
  <si>
    <t>"VO2"(0,9*2+1,2)*3</t>
  </si>
  <si>
    <t>"VO3"(0,9*2+1,2)*3</t>
  </si>
  <si>
    <t>"VO5"(1,6*2+2,1)*4</t>
  </si>
  <si>
    <t>"VO12"(1,6*2+5,1)</t>
  </si>
  <si>
    <t>"VO13"(1,6*2+5,1)</t>
  </si>
  <si>
    <t>"VO14"(1,6*2+5,1)</t>
  </si>
  <si>
    <t>"VO15"(1,6*2+5,1)</t>
  </si>
  <si>
    <t>"VO17"(1,6*2+5,1)*2</t>
  </si>
  <si>
    <t>"VO21"(1,6*2+5,1)</t>
  </si>
  <si>
    <t>"VO22"(1,6*2+5,1)</t>
  </si>
  <si>
    <t>"VO23"(1,6*2+5,1)</t>
  </si>
  <si>
    <t>"VO25"(1,2+0,6*2)</t>
  </si>
  <si>
    <t>5</t>
  </si>
  <si>
    <t>M</t>
  </si>
  <si>
    <t>59051476</t>
  </si>
  <si>
    <t>profil okenní začišťovací se sklovláknitou armovací tkaninou 9 mm/2,4 m</t>
  </si>
  <si>
    <t>8</t>
  </si>
  <si>
    <t>-284127222</t>
  </si>
  <si>
    <t>460*1,05 'Přepočtené koeficientem množství</t>
  </si>
  <si>
    <t>622215101</t>
  </si>
  <si>
    <t>Oprava kontaktního zateplení stěn z polystyrenových desek tloušťky do 40 mm plochy do 0,1m2</t>
  </si>
  <si>
    <t>kus</t>
  </si>
  <si>
    <t>677522200</t>
  </si>
  <si>
    <t>"ostění VO1"2*3</t>
  </si>
  <si>
    <t>"ostění VO1*"2*2</t>
  </si>
  <si>
    <t>"ostění VO2"3*2</t>
  </si>
  <si>
    <t>"ostění VO3"3*2</t>
  </si>
  <si>
    <t>7</t>
  </si>
  <si>
    <t>622215102</t>
  </si>
  <si>
    <t>Oprava kontaktního zateplení stěn z polystyrenových desek tloušťky do 40 mm plochy do 0,25m2</t>
  </si>
  <si>
    <t>-1061520675</t>
  </si>
  <si>
    <t>"nadpraží VO1"3</t>
  </si>
  <si>
    <t>"nadpraží VO1*"2</t>
  </si>
  <si>
    <t>"nadpraží VO2"3</t>
  </si>
  <si>
    <t>" nadpraží VO3"3</t>
  </si>
  <si>
    <t>"ostění a nadpraží VO4"7*3</t>
  </si>
  <si>
    <t>"ostění a nadpraží VO5"4*3</t>
  </si>
  <si>
    <t>"ostění VO6"2*2</t>
  </si>
  <si>
    <t>"ostění VO7"2*2</t>
  </si>
  <si>
    <t>"ostění a nadpraží VO8"3</t>
  </si>
  <si>
    <t>"ostění a nadpraží VO9"3</t>
  </si>
  <si>
    <t>"ostění VO10"6*2</t>
  </si>
  <si>
    <t>"ostění VO11"6*2</t>
  </si>
  <si>
    <t>"ostění VO12"1*2</t>
  </si>
  <si>
    <t>"ostění VO13"1*2</t>
  </si>
  <si>
    <t>"ostění VO14"1*2</t>
  </si>
  <si>
    <t>"ostění VO15"1*2</t>
  </si>
  <si>
    <t>"ostění a nadpraží VO16"3</t>
  </si>
  <si>
    <t>"ostění VO17"2*2</t>
  </si>
  <si>
    <t>"ostění a nadpraží VO18"3*2</t>
  </si>
  <si>
    <t>"ostění VO19"2*2</t>
  </si>
  <si>
    <t>"ostění VO20"2*2</t>
  </si>
  <si>
    <t>"ostění VO21"1*2</t>
  </si>
  <si>
    <t>"ostění VO22"1*2</t>
  </si>
  <si>
    <t>"ostění VO23"1*2</t>
  </si>
  <si>
    <t>"ostění VO24"1*2</t>
  </si>
  <si>
    <t>"ostění a nadpraží VO26"3</t>
  </si>
  <si>
    <t>"ostění a nadpraží VO27"3</t>
  </si>
  <si>
    <t>"ostění a nadpraží VO28"3</t>
  </si>
  <si>
    <t>"ostění a nadpraží VO29"3*14</t>
  </si>
  <si>
    <t>622215103</t>
  </si>
  <si>
    <t>Oprava kontaktního zateplení stěn z polystyrenových desek tloušťky do 40 mm plochy do 0,5m2</t>
  </si>
  <si>
    <t>1751610199</t>
  </si>
  <si>
    <t>"nadpraží VO6"2</t>
  </si>
  <si>
    <t>"nadpraží VO7"2</t>
  </si>
  <si>
    <t>"nadpraží VO10"6</t>
  </si>
  <si>
    <t>"nadpraží VO11"6</t>
  </si>
  <si>
    <t>"nadpraží VO12"1</t>
  </si>
  <si>
    <t>"nadpraží VO13"1</t>
  </si>
  <si>
    <t>"nadpraží VO14"1</t>
  </si>
  <si>
    <t>"nadpraží VO15"1</t>
  </si>
  <si>
    <t>"nadpraží VO17"2</t>
  </si>
  <si>
    <t>"nadpraží VO19"1*2</t>
  </si>
  <si>
    <t>"nadpraží VO20"1*2</t>
  </si>
  <si>
    <t>"nadpraží VO21"1</t>
  </si>
  <si>
    <t>"nadpraží VO22"1</t>
  </si>
  <si>
    <t>"nadpraží VO23"1</t>
  </si>
  <si>
    <t>"nadpraží VO24"1</t>
  </si>
  <si>
    <t>9</t>
  </si>
  <si>
    <t>622235102R</t>
  </si>
  <si>
    <t>Oprava kontaktního zateplení stěn z extrudovaných polystyrenových desek tloušťky do 40 mm plochy do 0,25m2</t>
  </si>
  <si>
    <t>2136477649</t>
  </si>
  <si>
    <t>"parapet"</t>
  </si>
  <si>
    <t>" VO1"3</t>
  </si>
  <si>
    <t>"VO1*"2</t>
  </si>
  <si>
    <t>"VO2"3</t>
  </si>
  <si>
    <t>"VO3"3</t>
  </si>
  <si>
    <t>"VO8"1</t>
  </si>
  <si>
    <t>"VO9"1</t>
  </si>
  <si>
    <t>10</t>
  </si>
  <si>
    <t>622235103R</t>
  </si>
  <si>
    <t>Oprava kontaktního zateplení stěn z extrudovaných polystyrenových desek tloušťky do 40 mm plochy do 0,5m2</t>
  </si>
  <si>
    <t>-1305936820</t>
  </si>
  <si>
    <t>" VO4"7</t>
  </si>
  <si>
    <t>"VO5"4</t>
  </si>
  <si>
    <t>"VO18"2</t>
  </si>
  <si>
    <t>"VO29"14</t>
  </si>
  <si>
    <t>Mezisoučet</t>
  </si>
  <si>
    <t>"ostění,nadpraží,parapet VO25"1</t>
  </si>
  <si>
    <t>"ostění,nadpraží,parapet VO25*"1</t>
  </si>
  <si>
    <t>11</t>
  </si>
  <si>
    <t>622235104R</t>
  </si>
  <si>
    <t>Oprava kontaktního zateplení stěn z extrudovaných polystyrenových desek tloušťky do 40 mm plochy do 1,0m2</t>
  </si>
  <si>
    <t>-1777208696</t>
  </si>
  <si>
    <t>"VO6"2</t>
  </si>
  <si>
    <t>"VO7"2</t>
  </si>
  <si>
    <t>"VO10"6</t>
  </si>
  <si>
    <t>"VO11"6</t>
  </si>
  <si>
    <t>"VO12"1</t>
  </si>
  <si>
    <t>"VO13"1</t>
  </si>
  <si>
    <t>"VO14"1</t>
  </si>
  <si>
    <t>"VO15"1</t>
  </si>
  <si>
    <t>"VO17"2</t>
  </si>
  <si>
    <t>"VO19"2</t>
  </si>
  <si>
    <t>"VO20"2</t>
  </si>
  <si>
    <t>"VO21"1</t>
  </si>
  <si>
    <t>"VO22"1</t>
  </si>
  <si>
    <t>"VO23"1</t>
  </si>
  <si>
    <t>"VO24"1</t>
  </si>
  <si>
    <t>12</t>
  </si>
  <si>
    <t>622525102</t>
  </si>
  <si>
    <t>Tenkovrstvá omítka malých ploch do 0,25m2 na stěnách</t>
  </si>
  <si>
    <t>176181161</t>
  </si>
  <si>
    <t>"oprava a doplnění"</t>
  </si>
  <si>
    <t>"VO1"3</t>
  </si>
  <si>
    <t>"VO25"1</t>
  </si>
  <si>
    <t>"VO25*"1</t>
  </si>
  <si>
    <t>13</t>
  </si>
  <si>
    <t>622525103</t>
  </si>
  <si>
    <t>Tenkovrstvá omítka malých ploch do 0,5m2 na stěnách</t>
  </si>
  <si>
    <t>435484787</t>
  </si>
  <si>
    <t>"VO4"7</t>
  </si>
  <si>
    <t>14</t>
  </si>
  <si>
    <t>622525104</t>
  </si>
  <si>
    <t>Tenkovrstvá omítka malých ploch do 1,0m2 na stěnách</t>
  </si>
  <si>
    <t>-1929190990</t>
  </si>
  <si>
    <t>"VO16"1</t>
  </si>
  <si>
    <t>"VO20"1</t>
  </si>
  <si>
    <t>"VO26"1</t>
  </si>
  <si>
    <t>"VO27"1</t>
  </si>
  <si>
    <t>"VO28"1</t>
  </si>
  <si>
    <t>632450121</t>
  </si>
  <si>
    <t>Vyrovnávací cementový potěr tl do 20 mm ze suchých směsí provedený v pásu</t>
  </si>
  <si>
    <t>m2</t>
  </si>
  <si>
    <t>247829174</t>
  </si>
  <si>
    <t>"vnitřní nový parapet"</t>
  </si>
  <si>
    <t>"VO25"1,2*0,14</t>
  </si>
  <si>
    <t>"VO25*"1,2*0,14</t>
  </si>
  <si>
    <t>"VO17"5,1*0,14*2</t>
  </si>
  <si>
    <t>Ostatní konstrukce a práce, bourání</t>
  </si>
  <si>
    <t>16</t>
  </si>
  <si>
    <t>949101111</t>
  </si>
  <si>
    <t>Lešení pomocné pro objekty pozemních staveb s lešeňovou podlahou v do 1,9 m zatížení do 150 kg/m2</t>
  </si>
  <si>
    <t>-493305700</t>
  </si>
  <si>
    <t>"pro okna a dveře"241</t>
  </si>
  <si>
    <t>17</t>
  </si>
  <si>
    <t>952901106</t>
  </si>
  <si>
    <t>Čištění budov omytí dvojitých nebo zdvojených oken nebo balkonových dveří plochy do 1,5m2</t>
  </si>
  <si>
    <t>-29611708</t>
  </si>
  <si>
    <t>"VO1"1,2*0,9*3</t>
  </si>
  <si>
    <t>"VO1*"1,2*0,9*2</t>
  </si>
  <si>
    <t>"VO2"1,2*0,9*3</t>
  </si>
  <si>
    <t>"VO3"1,2*0,9*3</t>
  </si>
  <si>
    <t>"VO25"1,2*0,6</t>
  </si>
  <si>
    <t>"VO25*"1,2*0,6</t>
  </si>
  <si>
    <t>18</t>
  </si>
  <si>
    <t>952901107</t>
  </si>
  <si>
    <t>Čištění budov omytí dvojitých nebo zdvojených oken nebo balkonových dveří plochy do 2,5m2</t>
  </si>
  <si>
    <t>1795409367</t>
  </si>
  <si>
    <t>"VO29"1,2*1,5*14</t>
  </si>
  <si>
    <t>"VO18"1,5*1,6*2</t>
  </si>
  <si>
    <t>19</t>
  </si>
  <si>
    <t>952901108</t>
  </si>
  <si>
    <t>Čištění budov omytí dvojitých nebo zdvojených oken nebo balkonových dveří plochy přes 2,5m2</t>
  </si>
  <si>
    <t>-2104279042</t>
  </si>
  <si>
    <t>"VO4"2,1*1,6*7</t>
  </si>
  <si>
    <t>"VO5"2,1*1,6*4</t>
  </si>
  <si>
    <t>"VO6"(4,2*1,6+0,9*2,2)*2</t>
  </si>
  <si>
    <t>"VO7"(4,2*1,6+0,9*2,2)*2</t>
  </si>
  <si>
    <t>"VO8"(1,2*1,6+0,9*2,35)</t>
  </si>
  <si>
    <t>"VO9"(1,2*1,6+0,9*2,35)</t>
  </si>
  <si>
    <t>"VO10"5,1*1,6*6</t>
  </si>
  <si>
    <t>"VO11"5,1*1,6*6</t>
  </si>
  <si>
    <t>"VO12"(2,4+1,5)*1,6</t>
  </si>
  <si>
    <t>"VO13"(3+1,2)*1,6</t>
  </si>
  <si>
    <t>"VO14"(2,4+1,5)*1,6</t>
  </si>
  <si>
    <t>"VO15"(3+1,2)*1,6</t>
  </si>
  <si>
    <t>"VO17"5,1*1,6*2</t>
  </si>
  <si>
    <t>"VO19"(2,1+2,1)*1,6*2</t>
  </si>
  <si>
    <t>"VO20"(2,1+2,1)*1,6*2</t>
  </si>
  <si>
    <t>"VO21"(2,1+2,1)*1,6</t>
  </si>
  <si>
    <t>"VO22"(2,1+2,1)*1,6</t>
  </si>
  <si>
    <t>"VO23"(2,1+2,1)*1,6</t>
  </si>
  <si>
    <t>"VO24"(2,1+2,1)*1,6</t>
  </si>
  <si>
    <t>20</t>
  </si>
  <si>
    <t>952901123</t>
  </si>
  <si>
    <t>Čištění budov omytí dveří nebo vrat plochy do 5,0m2</t>
  </si>
  <si>
    <t>2064758724</t>
  </si>
  <si>
    <t>"VO16"1,6*2,1</t>
  </si>
  <si>
    <t>952901124</t>
  </si>
  <si>
    <t>Čištění budov omytí dveří nebo vrat plochy přes 5,0m2</t>
  </si>
  <si>
    <t>-660309250</t>
  </si>
  <si>
    <t>"VO26"2,1*2,5</t>
  </si>
  <si>
    <t>"VO27"2,1*2,5</t>
  </si>
  <si>
    <t>"VO28"2,1*2,5</t>
  </si>
  <si>
    <t>22</t>
  </si>
  <si>
    <t>952901131</t>
  </si>
  <si>
    <t>Čištění budov omytí konstrukcí nebo prvků</t>
  </si>
  <si>
    <t>522383556</t>
  </si>
  <si>
    <t>"vnitřní parapety"</t>
  </si>
  <si>
    <t>181*0,13+17*0,17+12,6*0,14</t>
  </si>
  <si>
    <t>"vnější parapety"</t>
  </si>
  <si>
    <t>181*0,32+17*0,28+12,6*0,26</t>
  </si>
  <si>
    <t>23</t>
  </si>
  <si>
    <t>952902021</t>
  </si>
  <si>
    <t>Čištění budov zametení hladkých podlah</t>
  </si>
  <si>
    <t>-57023551</t>
  </si>
  <si>
    <t>"beton, venkovní dlažby apod"28</t>
  </si>
  <si>
    <t>24</t>
  </si>
  <si>
    <t>952902031</t>
  </si>
  <si>
    <t>Čištění budov omytí hladkých podlah</t>
  </si>
  <si>
    <t>224506304</t>
  </si>
  <si>
    <t>"dlažby a PVC"210</t>
  </si>
  <si>
    <t>25</t>
  </si>
  <si>
    <t>952902061R</t>
  </si>
  <si>
    <t>Čištění budov vysátí podlah</t>
  </si>
  <si>
    <t>-674201884</t>
  </si>
  <si>
    <t>"koberec"195</t>
  </si>
  <si>
    <t>26</t>
  </si>
  <si>
    <t>966081121</t>
  </si>
  <si>
    <t>Bourání kontaktního zateplení včetně povrchové úpravy omítkou nebo nátěrem malých ploch, jakékoli tloušťky, včetně vyřezání, plochy jednotlivě do 1,0 m2</t>
  </si>
  <si>
    <t>-1049640723</t>
  </si>
  <si>
    <t>27</t>
  </si>
  <si>
    <t>966081123</t>
  </si>
  <si>
    <t>Bourání kontaktního zateplení včetně povrchové úpravy omítkou nebo nátěrem malých ploch, jakékoli tloušťky, včetně vyřezání, plochy jednotlivě přes 1 do 2,0 m2</t>
  </si>
  <si>
    <t>827644961</t>
  </si>
  <si>
    <t>28</t>
  </si>
  <si>
    <t>968062374</t>
  </si>
  <si>
    <t>Vybourání dřevěných rámů oken zdvojených včetně křídel pl do 1 m2</t>
  </si>
  <si>
    <t>-874886133</t>
  </si>
  <si>
    <t>29</t>
  </si>
  <si>
    <t>968062375</t>
  </si>
  <si>
    <t>Vybourání dřevěných rámů oken zdvojených včetně křídel pl do 2 m2</t>
  </si>
  <si>
    <t>-1473670480</t>
  </si>
  <si>
    <t>30</t>
  </si>
  <si>
    <t>968062376</t>
  </si>
  <si>
    <t>Vybourání dřevěných rámů oken zdvojených včetně křídel pl do 4 m2</t>
  </si>
  <si>
    <t>277860720</t>
  </si>
  <si>
    <t>31</t>
  </si>
  <si>
    <t>968062377</t>
  </si>
  <si>
    <t>Vybourání dřevěných rámů oken zdvojených včetně křídel pl přes 4 m2</t>
  </si>
  <si>
    <t>1062103869</t>
  </si>
  <si>
    <t>32</t>
  </si>
  <si>
    <t>968062456</t>
  </si>
  <si>
    <t>Vybourání dřevěných dveřních zárubní pl přes 2 m2</t>
  </si>
  <si>
    <t>-321853851</t>
  </si>
  <si>
    <t>33</t>
  </si>
  <si>
    <t>968072361</t>
  </si>
  <si>
    <t>Vybourání meziokenní vložky</t>
  </si>
  <si>
    <t>456139966</t>
  </si>
  <si>
    <t>34</t>
  </si>
  <si>
    <t>978013191</t>
  </si>
  <si>
    <t>Otlučení (osekání) vnitřní vápenné nebo vápenocementové omítky stěn v rozsahu do 100 %</t>
  </si>
  <si>
    <t>-2038357052</t>
  </si>
  <si>
    <t>"pro nové parapety"</t>
  </si>
  <si>
    <t>997</t>
  </si>
  <si>
    <t>Přesun sutě</t>
  </si>
  <si>
    <t>100</t>
  </si>
  <si>
    <t>997013213</t>
  </si>
  <si>
    <t>Vnitrostaveništní doprava suti a vybouraných hmot pro budovy v do 12 m ručně</t>
  </si>
  <si>
    <t>t</t>
  </si>
  <si>
    <t>-1596955349</t>
  </si>
  <si>
    <t>101</t>
  </si>
  <si>
    <t>997013501</t>
  </si>
  <si>
    <t>Odvoz suti a vybouraných hmot na skládku nebo meziskládku do 1 km se složením</t>
  </si>
  <si>
    <t>-556357436</t>
  </si>
  <si>
    <t>102</t>
  </si>
  <si>
    <t>997013509</t>
  </si>
  <si>
    <t>Příplatek k odvozu suti a vybouraných hmot na skládku ZKD 1 km přes 1 km</t>
  </si>
  <si>
    <t>45212473</t>
  </si>
  <si>
    <t>15,028*19 'Přepočtené koeficientem množství</t>
  </si>
  <si>
    <t>103</t>
  </si>
  <si>
    <t>997013831</t>
  </si>
  <si>
    <t>Poplatek za uložení na skládce (skládkovné) stavebního odpadu směsného kód odpadu 170 904</t>
  </si>
  <si>
    <t>-1243949290</t>
  </si>
  <si>
    <t>998</t>
  </si>
  <si>
    <t>Přesun hmot</t>
  </si>
  <si>
    <t>98</t>
  </si>
  <si>
    <t>998018002</t>
  </si>
  <si>
    <t>Přesun hmot ruční pro budovy v do 12 m</t>
  </si>
  <si>
    <t>-1406825680</t>
  </si>
  <si>
    <t>PSV</t>
  </si>
  <si>
    <t>Práce a dodávky PSV</t>
  </si>
  <si>
    <t>764</t>
  </si>
  <si>
    <t>Konstrukce klempířské</t>
  </si>
  <si>
    <t>35</t>
  </si>
  <si>
    <t>764002851</t>
  </si>
  <si>
    <t>Demontáž oplechování parapetů do suti</t>
  </si>
  <si>
    <t>925928598</t>
  </si>
  <si>
    <t>"jako KL1"181</t>
  </si>
  <si>
    <t>"jako KL2"17</t>
  </si>
  <si>
    <t>"jako KL3"12,6</t>
  </si>
  <si>
    <t>36</t>
  </si>
  <si>
    <t>76421-KL1R</t>
  </si>
  <si>
    <t>Parapet venkovní  z pozinkovaného plechu s povrchovou úpravou rš.320 mm šedý včetně montážního příslušenství a čílek pro sytémové napojení fasádního systému dle PD ozn.KL1</t>
  </si>
  <si>
    <t>-1897176915</t>
  </si>
  <si>
    <t>37</t>
  </si>
  <si>
    <t>76421-KL2R</t>
  </si>
  <si>
    <t>Parapet venkovní  z pozinkovaného plechu s povrchovou úpravou rš.280 mm šedý včetně montážního příslušenství a čílek pro sytémové napojení fasádního systému dle PD ozn.KL2</t>
  </si>
  <si>
    <t>1703837529</t>
  </si>
  <si>
    <t>38</t>
  </si>
  <si>
    <t>76421-KL3R</t>
  </si>
  <si>
    <t>Parapet venkovní  z pozinkovaného plechu s povrchovou úpravou rš.260 mm šedý včetně montážního příslušenství a čílek pro sytémové napojení fasádního systému dle PD ozn.KL3</t>
  </si>
  <si>
    <t>219893496</t>
  </si>
  <si>
    <t>39</t>
  </si>
  <si>
    <t>998764202</t>
  </si>
  <si>
    <t>Přesun hmot procentní pro konstrukce klempířské v objektech v do 12 m</t>
  </si>
  <si>
    <t>%</t>
  </si>
  <si>
    <t>493930382</t>
  </si>
  <si>
    <t>766</t>
  </si>
  <si>
    <t>Konstrukce truhlářské</t>
  </si>
  <si>
    <t>41</t>
  </si>
  <si>
    <t>766441821</t>
  </si>
  <si>
    <t>Demontáž parapetních desek dřevěných nebo plastových šířky do 30 cm délky přes 1,0 m</t>
  </si>
  <si>
    <t>-964663870</t>
  </si>
  <si>
    <t>"VO7"2"</t>
  </si>
  <si>
    <t>"VO12"2</t>
  </si>
  <si>
    <t>"VO13"2</t>
  </si>
  <si>
    <t>"VO14"2</t>
  </si>
  <si>
    <t>"VO15"2</t>
  </si>
  <si>
    <t>"VO21"2</t>
  </si>
  <si>
    <t>"VO22"2</t>
  </si>
  <si>
    <t>"VO23"2</t>
  </si>
  <si>
    <t>"VO24"2</t>
  </si>
  <si>
    <t>42</t>
  </si>
  <si>
    <t>766629604R</t>
  </si>
  <si>
    <t>Příplatek k montáži oken a dveří za provedení připojovací spáry dle ČSN</t>
  </si>
  <si>
    <t>-767131903</t>
  </si>
  <si>
    <t>"VO1"(0,9+1,2)*2*3</t>
  </si>
  <si>
    <t>"VO1*"(0,9+1,2)*2*2</t>
  </si>
  <si>
    <t>"VO2"(0,9+1,2)*2*3</t>
  </si>
  <si>
    <t>"VO3"(0,9+1,2)*2*3</t>
  </si>
  <si>
    <t>"VO4"(1,6+2,1)*2*7</t>
  </si>
  <si>
    <t>"VO5"(1,6+2,1)*2*4</t>
  </si>
  <si>
    <t>"VO6"(2,2+5,1)*2*2</t>
  </si>
  <si>
    <t>"VO7"(2,2+5,1)*2*2</t>
  </si>
  <si>
    <t>"VO8"(2,35+2,1)*2</t>
  </si>
  <si>
    <t>"VO9"(2,35+2,1)*2</t>
  </si>
  <si>
    <t>"VO10"(1,6+5,1)*2*6</t>
  </si>
  <si>
    <t>"VO11"(1,6+5,1)*2*6</t>
  </si>
  <si>
    <t>"VO12"(1,6+5,1)*2</t>
  </si>
  <si>
    <t>"VO13"(1,6+5,1)*2</t>
  </si>
  <si>
    <t>"VO14"(1,6+5,1)*2</t>
  </si>
  <si>
    <t>"VO15"(1,6+5,1)*2</t>
  </si>
  <si>
    <t>"VO18"(1,5+1,6)*2*2</t>
  </si>
  <si>
    <t>"VO19"(1,6+5,1)*2*2</t>
  </si>
  <si>
    <t>"VO20"(1,6+5,1)*2*2</t>
  </si>
  <si>
    <t>"VO21"(1,6+5,1)*2</t>
  </si>
  <si>
    <t>"VO22"(1,6+5,1)*2</t>
  </si>
  <si>
    <t>"VO23"(1,6+5,1)*2</t>
  </si>
  <si>
    <t>"VO24"(1,6+5,1)*2</t>
  </si>
  <si>
    <t>"VO29"(1,5+1,2)*2*14</t>
  </si>
  <si>
    <t>43</t>
  </si>
  <si>
    <t>76669-ST1R</t>
  </si>
  <si>
    <t>Montáž a dodávka parapetních desek vnitřníh š.130 mm DTD,HPL laminát bílý vč. plastových čílek</t>
  </si>
  <si>
    <t>1405407391</t>
  </si>
  <si>
    <t>44</t>
  </si>
  <si>
    <t>76669-ST2R</t>
  </si>
  <si>
    <t>Montáž a dodávka parapetních desek vnitřníh š.170 mm DTD,HPL laminát bílý vč. plastových čílek</t>
  </si>
  <si>
    <t>-252458841</t>
  </si>
  <si>
    <t>45</t>
  </si>
  <si>
    <t>76669-ST3R</t>
  </si>
  <si>
    <t>Montáž a dodávka parapetních desek vnitřníh š.140 mm DTD,HPL laminát bílý vč. plastových čílek</t>
  </si>
  <si>
    <t>1585991065</t>
  </si>
  <si>
    <t>46</t>
  </si>
  <si>
    <t>7666-VO1R</t>
  </si>
  <si>
    <t>Montáž a dodávka plastové okno sklopné 120x90 cm (max): Uw=0,9 W/m2K zasklení izol.trojsklo čiré,vnitřní bezp.sklo kompletní provedení dle výpisu výrobků ozn.VO1</t>
  </si>
  <si>
    <t>341106061</t>
  </si>
  <si>
    <t>47</t>
  </si>
  <si>
    <t>7666-VO1aR</t>
  </si>
  <si>
    <t>Montáž a dodávka plastové okno sklopné 120x90 cm (max): Uw=0,9 W/m2K,zasklení izol.trojsklo čiré,vnější a vnitřní bezp.sklo kompletní provedení dle výpisu výrobků ozn.VO1*</t>
  </si>
  <si>
    <t>-322202554</t>
  </si>
  <si>
    <t>48</t>
  </si>
  <si>
    <t>7666-VO2R</t>
  </si>
  <si>
    <t>Montáž a dodávka plastové okno sklopné 120x90 cm (max): Uw=0,9 W/m2K,zasklení izol.trojsklo čiré, pákový mechanismus kompletní provedení dle výpisu výrobků ozn.VO2</t>
  </si>
  <si>
    <t>-849049701</t>
  </si>
  <si>
    <t>49</t>
  </si>
  <si>
    <t>7666-VO3R</t>
  </si>
  <si>
    <t>Montáž a dodávka plastové okno sklopné 120x90 cm (max): Uw=0,9 W/m2K,zasklení izol.trojsklo čiré,vnější bezp.sklo, pákový mechanismus kompletní provedení dle výpisu výrobků ozn.VO3</t>
  </si>
  <si>
    <t>1871057983</t>
  </si>
  <si>
    <t>50</t>
  </si>
  <si>
    <t>7666-VO4R</t>
  </si>
  <si>
    <t>Montáž a dodávka plastové okno O+OS  210x160cm (max): Uw=0,9 W/m2K,zasklení izol.trojsklo čiré kompletní provedení dle výpisu výrobků ozn.VO4</t>
  </si>
  <si>
    <t>-1424514266</t>
  </si>
  <si>
    <t>51</t>
  </si>
  <si>
    <t>7666-VO5R</t>
  </si>
  <si>
    <t>Montáž a dodávka plastové okno O+OS  210x160 cm (max): Uw=0,9 W/m2K,zasklení izol.trojsklo čiré,venkovní sítě proti hmyzu kompletní provedení dle výpisu výrobků ozn.VO5</t>
  </si>
  <si>
    <t>315176891</t>
  </si>
  <si>
    <t>52</t>
  </si>
  <si>
    <t>7666-VO6R</t>
  </si>
  <si>
    <t>Montáž a dodávka sestava plastových oken s balk.dveřmi O+OS  420x160+90x220 cm (max): Uw=0,9 W/m2K,zasklení izol.trojsklo čiré, bezp.sklo dveří, kompletní provedení dle výpisu výrobků ozn.VO6</t>
  </si>
  <si>
    <t>1592502247</t>
  </si>
  <si>
    <t>53</t>
  </si>
  <si>
    <t>7666-VO7R</t>
  </si>
  <si>
    <t>Montáž a dodávka sestava plastových oken s balk.dveřmi O+OS 420x160+90x220 cm (max): Uw=0,9 W/m2K,zasklení izol.trojsklo čiré, bezp.sklo dveří, kompletní provedení dle výpisu výrobků ozn.VO7</t>
  </si>
  <si>
    <t>527400703</t>
  </si>
  <si>
    <t>54</t>
  </si>
  <si>
    <t>7666-VO8R</t>
  </si>
  <si>
    <t>Montáž a dodávka sestava plastové okno s balk.dveřmi+rozšiřující oken.profil O+OS 120x160+90x235 cm (max): Uw=1,2 W/m2K,zasklení izol.dvojsklo čiré, bezp.sklo a zámek dveří, kompletní provedení dle výpisu výrobků ozn.VO8</t>
  </si>
  <si>
    <t>1737262506</t>
  </si>
  <si>
    <t>55</t>
  </si>
  <si>
    <t>7666-VO9R</t>
  </si>
  <si>
    <t>Montáž a dodávka sestava plastové okno s balk.dveřmi+rozšiřující oken.profil O+OS 120x160+90x235 cm (max): Uw=1,2 W/m2K,zasklení izol.dvojsklo čiré, bezp.sklo a zámek dveří, kompletní provedení dle výpisu výrobků ozn.VO9</t>
  </si>
  <si>
    <t>535928691</t>
  </si>
  <si>
    <t>56</t>
  </si>
  <si>
    <t>7666-VO10R</t>
  </si>
  <si>
    <t>Montáž a dodávka sestava plastových oken O+OS  510x160 cm (max): Uw=0,9 W/m2K,zasklení izol.trojsklo čiré, kompletní provedení dle výpisu výrobků ozn.VO10</t>
  </si>
  <si>
    <t>86026234</t>
  </si>
  <si>
    <t>57</t>
  </si>
  <si>
    <t>7666-VO11R</t>
  </si>
  <si>
    <t>Montáž a dodávka sestava plastových oken O+OS 510x160 cm (max): Uw=0,9 W/m2K,zasklení izol.trojsklo čiré, kompletní provedení dle výpisu výrobků ozn.VO11</t>
  </si>
  <si>
    <t>-547699049</t>
  </si>
  <si>
    <t>58</t>
  </si>
  <si>
    <t>7666-VO12R</t>
  </si>
  <si>
    <t>Montáž a dodávka sestava plast.oken s mezioken.vložkou O+OS 510x160 cm (max): Uw=0,9 W/m2K,zasklení izol.trojsklo čiré,MIV systémová sendvič.prvek Umax= 0,30 W/m2K,venkovní sítě proti hmyzu, kompletní provedení dle výpisu výrobků ozn.VO12</t>
  </si>
  <si>
    <t>1939810637</t>
  </si>
  <si>
    <t>60</t>
  </si>
  <si>
    <t>7666-VO13R</t>
  </si>
  <si>
    <t>Montáž a dodávka sestava plast.oken s mezioken.vložkou O+OS 510x160 cm (max): Uw=0,9 W/m2K,zasklení izol.trojsklo čiré,MIV systémová sendvič.prvek Umax= 0,30 W/m2K,venkovní sítě proti hmyzu, kompletní provedení dle výpisu výrobků ozn.VO13</t>
  </si>
  <si>
    <t>-1014962436</t>
  </si>
  <si>
    <t>61</t>
  </si>
  <si>
    <t>7666-VO14R</t>
  </si>
  <si>
    <t>Montáž a dodávka sestava plast. oken s mezioken.vložkou O+OS 510x160 cm (max): Uw=0,9 W/m2K,zasklení izol.trojsklo čiré a mléčné,MIV systémová sendvič.prvek Umax= 0,30 W/m2K,venkovní sítě proti hmyzu, kompletní provedení dle výpisu výrobků ozn.VO14</t>
  </si>
  <si>
    <t>351905701</t>
  </si>
  <si>
    <t>62</t>
  </si>
  <si>
    <t>7666-VO15R</t>
  </si>
  <si>
    <t>Montáž a dodávka sestava plast.oken s mezioken.vložkou O+OS 510x160 cm (max): Uw=0,9 W/m2K,zasklení izol.trojsklo čiré a mléčné,MIV systémová sendvič.prvek Umax= 0,30 W/m2K,venkovní sítě proti hmyzu, kompletní provedení dle výpisu výrobků ozn.VO15</t>
  </si>
  <si>
    <t>1309782877</t>
  </si>
  <si>
    <t>63</t>
  </si>
  <si>
    <t>7666-VO16R</t>
  </si>
  <si>
    <t>Montáž a dodávka plastové vstupní dveře s fixní boční částí 160x210 cm (max): Uw=1,2 W/m2K,zasklení izol.dvojsklo čiré,vnější bezp.sklo,samozavírač,stavěče,bezp.zámek atd. kompletní provedení dle výpisu výrobků ozn.VO16</t>
  </si>
  <si>
    <t>374358945</t>
  </si>
  <si>
    <t>64</t>
  </si>
  <si>
    <t>7666-VO17R</t>
  </si>
  <si>
    <t>Montáž a dodávka sestava plastových oken O+OS  510x160 cm (max): Uw=0,9 W/m2K,zasklení izol.trojsklo čiré, kompletní provedení dle výpisu výrobků ozn.VO17</t>
  </si>
  <si>
    <t>-1606822992</t>
  </si>
  <si>
    <t>65</t>
  </si>
  <si>
    <t>7666-VO18R</t>
  </si>
  <si>
    <t>Montáž a dodávka plastové okno O+OS 150x160 cm (max): Uw=1,2 W/m2K,zasklení izol.dvojsklo čiré, kompletní provedení dle výpisu výrobků ozn.VO18</t>
  </si>
  <si>
    <t>-1649523181</t>
  </si>
  <si>
    <t>66</t>
  </si>
  <si>
    <t>7666-VO19R</t>
  </si>
  <si>
    <t>Montáž a dodávka sestava plastových oken s mezioken.vložkou O+OS 510x160 cm (max): Uw=0,9 W/m2K,zasklení izol.trojsklo čiré,MIV systémová sendvič.prvek Umax= 0,30 W/m2K, kompletní provedení dle výpisu výrobků ozn.VO19</t>
  </si>
  <si>
    <t>-861769870</t>
  </si>
  <si>
    <t>67</t>
  </si>
  <si>
    <t>7666-VO20R</t>
  </si>
  <si>
    <t>Montáž a dodávka sestava plastových oken s mezioken.vložkou O+OS 510x160 cm (max): Uw=0,9 W/m2K,zasklení izol.trojsklo čiré,MIV systémová sendvič.prvek Umax= 0,30 W/m2K, kompletní provedení dle výpisu výrobků ozn.VO20</t>
  </si>
  <si>
    <t>1079031648</t>
  </si>
  <si>
    <t>68</t>
  </si>
  <si>
    <t>7666-VO21R</t>
  </si>
  <si>
    <t>Montáž a dodávka sestava plastových oken s mezioken.vložkou O+OS  510x160 cm (max): Uw=0,9 W/m2K,zasklení izol.trojsklo čiré,MIV systémová sendvič.prvek Umax= 0,30 W/m2K, kompletní provedení dle výpisu výrobků ozn.VO21</t>
  </si>
  <si>
    <t>1314860437</t>
  </si>
  <si>
    <t>69</t>
  </si>
  <si>
    <t>7666-VO22R</t>
  </si>
  <si>
    <t>Montáž a dodávka sestava plastových oken s mezioken.vložkou O+OS 510x160 cm (max): Uw=0,9 W/m2K,zasklení izol.trojsklo čiré,MIV systémová sendvič.prvek Umax= 0,30 W/m2K, kompletní provedení dle výpisu výrobků ozn.VO22</t>
  </si>
  <si>
    <t>-1545755180</t>
  </si>
  <si>
    <t>59</t>
  </si>
  <si>
    <t>7666-VO23R</t>
  </si>
  <si>
    <t>Montáž a dodávka sestava plast.oken s mezioken.vložkou O+OS 510x160 cm (max): Uw=0,9 W/m2K,zasklení izol.trojsklo čiré,MIV systémová sendvič.prvek Umax= 0,30 W/m2K,venkovní sítě proti hmyzu, kompletní provedení dle výpisu výrobků ozn.VO23</t>
  </si>
  <si>
    <t>1862472952</t>
  </si>
  <si>
    <t>70</t>
  </si>
  <si>
    <t>7666-VO24R</t>
  </si>
  <si>
    <t>Montáž a dodávka sestava plast.oken s mezioken.vložkou O+OS  510x160 cm (max): Uw=0,9 W/m2K,zasklení izol.trojsklo čiré,MIV systémová sendvič.prvek Umax= 0,30 W/m2K,venkovní sítě proti hmyzu, kompletní provedení dle výpisu výrobků ozn.VO24</t>
  </si>
  <si>
    <t>-796179938</t>
  </si>
  <si>
    <t>71</t>
  </si>
  <si>
    <t>7666-VO25R</t>
  </si>
  <si>
    <t>Montáž a dodávka plastové okno sklopné 120x60 cm (max): Uw=1,2 W/m2K,zasklení izol.dvojsklo čiré,vnější bezp.sklo, pákový mechanismus, kompletní provedení dle výpisu výrobků ozn.VO25</t>
  </si>
  <si>
    <t>-2005119805</t>
  </si>
  <si>
    <t>72</t>
  </si>
  <si>
    <t>7666-VO25aR</t>
  </si>
  <si>
    <t>Montáž a dodávka plastové okno sklopné 120x60 cm (max): Uw=1,2 W/m2K,zasklení izol.dvojsklo čiré,vnější bezp.sklo, pákový mechanismus, kompletní provedení dle výpisu výrobků ozn.VO25*</t>
  </si>
  <si>
    <t>1136059442</t>
  </si>
  <si>
    <t>73</t>
  </si>
  <si>
    <t>7666-VO26R</t>
  </si>
  <si>
    <t>Montáž a dodávka plastové vstupní 2křídlé dveře s fixním nadsvětlíkem 210x250 cm (max): Uw=1,2 W/m2K,zasklení izol.dvojsklo bezp. čiré,samozavírač,stavěče,bezp.kování a zámek,el.zámek atd. kompletní provedení dle výpisu výrobků ozn.VO26</t>
  </si>
  <si>
    <t>1193945178</t>
  </si>
  <si>
    <t>74</t>
  </si>
  <si>
    <t>7666-VO27R</t>
  </si>
  <si>
    <t>Montáž a dodávka plastové vstupní 2křídlé dveře s fixním nadsvětlíkem 210x250 cm (max): Uw=1,2 W/m2K,zasklení izol.dvojsklo bezp. čiré,samozavírač,stavěče,bezp.kování a zámek,el.zámek atd. kompletní provedení dle výpisu výrobků ozn.VO27</t>
  </si>
  <si>
    <t>1138239718</t>
  </si>
  <si>
    <t>75</t>
  </si>
  <si>
    <t>7666-VO28R</t>
  </si>
  <si>
    <t>Montáž a dodávka plastové vstupní 2křídlé dveře s fixním nadsvětlíkem 210x250 cm (max): Uw=1,2 W/m2K,zasklení izol.dvojsklo bezp. čiré,samozavírač,stavěče,bezp.kování a zámek,el.zámek atd. kompletní provedení dle výpisu výrobků ozn.VO28</t>
  </si>
  <si>
    <t>1223591216</t>
  </si>
  <si>
    <t>76</t>
  </si>
  <si>
    <t>7666-VO29R</t>
  </si>
  <si>
    <t>Montáž a dodávka plastové okno O+OS 120x150cm (max): Uw=0,9 W/m2K,zasklení izol.trojsklo čiré kompletní provedení dle výpisu výrobků ozn.VO29</t>
  </si>
  <si>
    <t>184876444</t>
  </si>
  <si>
    <t>99</t>
  </si>
  <si>
    <t>998766202</t>
  </si>
  <si>
    <t>Přesun hmot procentní pro konstrukce truhlářské v objektech v do 12 m</t>
  </si>
  <si>
    <t>-1859648321</t>
  </si>
  <si>
    <t>771</t>
  </si>
  <si>
    <t>Podlahy z dlaždic</t>
  </si>
  <si>
    <t>77</t>
  </si>
  <si>
    <t>771553913R</t>
  </si>
  <si>
    <t>Oprava podlah z teracových dlaždic lepených do 12 ks/m2 vč.dodávky dlažby shodné se stávající</t>
  </si>
  <si>
    <t>1691160549</t>
  </si>
  <si>
    <t>"výměna vstupních dveří"30</t>
  </si>
  <si>
    <t>78</t>
  </si>
  <si>
    <t>771573913R</t>
  </si>
  <si>
    <t>Oprava podlah z keramických dlaždic režných lepených do 12 ks/m2 vč.dodávky dlažby shodné se stávající</t>
  </si>
  <si>
    <t>2045491200</t>
  </si>
  <si>
    <t>"u výměny balk.dveří vč.soklu "40</t>
  </si>
  <si>
    <t>79</t>
  </si>
  <si>
    <t>998771202</t>
  </si>
  <si>
    <t>Přesun hmot procentní pro podlahy z dlaždic v objektech v do 12 m</t>
  </si>
  <si>
    <t>-612243231</t>
  </si>
  <si>
    <t>776</t>
  </si>
  <si>
    <t>Podlahy povlakové</t>
  </si>
  <si>
    <t>80</t>
  </si>
  <si>
    <t>776201901R</t>
  </si>
  <si>
    <t>Oprava podlah textilních po výměně balk.dveří plochy do 0,25 m2</t>
  </si>
  <si>
    <t>2076103443</t>
  </si>
  <si>
    <t>781</t>
  </si>
  <si>
    <t>Dokončovací práce - obklady</t>
  </si>
  <si>
    <t>81</t>
  </si>
  <si>
    <t>781414914R</t>
  </si>
  <si>
    <t>Oprava obkladu z obkladaček keramických do 45 ks/m2 lepených včetně dodávky keramického obkladu shodného se stávajícím</t>
  </si>
  <si>
    <t>753637542</t>
  </si>
  <si>
    <t>"v místě výměny nových parapetů za obklad a výměny oken s keramickým obkladem na parapetu"10</t>
  </si>
  <si>
    <t>82</t>
  </si>
  <si>
    <t>998781202</t>
  </si>
  <si>
    <t>Přesun hmot procentní pro obklady keramické v objektech v do 12 m</t>
  </si>
  <si>
    <t>1663049979</t>
  </si>
  <si>
    <t>783</t>
  </si>
  <si>
    <t>Dokončovací práce - nátěry</t>
  </si>
  <si>
    <t>104</t>
  </si>
  <si>
    <t>783827415R</t>
  </si>
  <si>
    <t>Fasádní dvojnásobný silikonový nátěr s penetrací MIV odstín shodný s fasádou</t>
  </si>
  <si>
    <t>-852861767</t>
  </si>
  <si>
    <t>784</t>
  </si>
  <si>
    <t>Dokončovací práce - malby a tapety</t>
  </si>
  <si>
    <t>88</t>
  </si>
  <si>
    <t>784171101</t>
  </si>
  <si>
    <t>Zakrytí vnitřních podlah včetně pozdějšího odkrytí</t>
  </si>
  <si>
    <t>-1441610138</t>
  </si>
  <si>
    <t>"šíře 1 m před oknem nebo dveřmi"</t>
  </si>
  <si>
    <t>"1PP"19</t>
  </si>
  <si>
    <t>"1NP"134</t>
  </si>
  <si>
    <t>"2NP"122</t>
  </si>
  <si>
    <t>89</t>
  </si>
  <si>
    <t>581248460</t>
  </si>
  <si>
    <t>fólie pro malířské potřeby textilní, PG 4030-03, 1 x 3 m</t>
  </si>
  <si>
    <t>-466190794</t>
  </si>
  <si>
    <t>275*1,05 'Přepočtené koeficientem množství</t>
  </si>
  <si>
    <t>90</t>
  </si>
  <si>
    <t>784171111</t>
  </si>
  <si>
    <t>Zakrytí vnitřních ploch stěn v místnostech výšky do 3,80 m</t>
  </si>
  <si>
    <t>415770336</t>
  </si>
  <si>
    <t>"okna a dveře obě strany"</t>
  </si>
  <si>
    <t>"VO1"(1,2*0,9)*3*2</t>
  </si>
  <si>
    <t>"VO1*"(1,2*0,9)*2*2</t>
  </si>
  <si>
    <t>"VO2"(1,2*0,9)*3*2</t>
  </si>
  <si>
    <t>"VO3"(1,2*0,9)*3*2</t>
  </si>
  <si>
    <t>"VO4"(2,1*1,6)*7*2</t>
  </si>
  <si>
    <t>"VO5"(2,1*1,6)*4*2</t>
  </si>
  <si>
    <t>"VO6"(4,2*1,6+2,2*0,9)*2*2</t>
  </si>
  <si>
    <t>"VO7"(4,2*1,6+2,2*0,9)*2*2</t>
  </si>
  <si>
    <t>"VO8"(2,35*0,9)*2+1,2*1,6*2</t>
  </si>
  <si>
    <t>"VO9"(2,35*0,9)*2+1,2*1,6*2</t>
  </si>
  <si>
    <t>"VO10"5,1*1,6*6*2</t>
  </si>
  <si>
    <t>"VO11"5,1*1,6*6*2</t>
  </si>
  <si>
    <t>"VO12"(2,4+1,5)*1,6*2</t>
  </si>
  <si>
    <t>"VO13"(3+1,2)*1,6*2</t>
  </si>
  <si>
    <t>"VO14"(2,4+1,5)*1,6*2</t>
  </si>
  <si>
    <t>"VO15"(3+1,2)*1,6*2</t>
  </si>
  <si>
    <t>"VO16"1,6*2,1*2</t>
  </si>
  <si>
    <t>"VO17"5,1*1,6*2*2</t>
  </si>
  <si>
    <t>"VO18"1,5*1,6*2*2</t>
  </si>
  <si>
    <t>"VO19"(2,1*2)*1,6*2*2</t>
  </si>
  <si>
    <t>"VO20"(2,1*2)*1,6*2*2</t>
  </si>
  <si>
    <t>"VO21"(2,1*2)*1,6*2</t>
  </si>
  <si>
    <t>"VO22"(2,1*2)*1,6*2</t>
  </si>
  <si>
    <t>"VO23"(2,1*2)*1,6*2</t>
  </si>
  <si>
    <t>"VO24"(2,1*2)*1,6*2</t>
  </si>
  <si>
    <t>"VO25"1,2*0,6*2</t>
  </si>
  <si>
    <t>"VO25*"1,2*0,6*2</t>
  </si>
  <si>
    <t>"VO26"2,1*2,5*2</t>
  </si>
  <si>
    <t>"VO27"2,1*2,5*2</t>
  </si>
  <si>
    <t>"VO28"2,1*2,5*2</t>
  </si>
  <si>
    <t>"VO29"1,2*1,5*14*2</t>
  </si>
  <si>
    <t>91</t>
  </si>
  <si>
    <t>58124844</t>
  </si>
  <si>
    <t>fólie pro malířské potřeby zakrývací,  25µ,  4 x 5 m</t>
  </si>
  <si>
    <t>-1430695861</t>
  </si>
  <si>
    <t>672,36*1,05 'Přepočtené koeficientem množství</t>
  </si>
  <si>
    <t>92</t>
  </si>
  <si>
    <t>58124840</t>
  </si>
  <si>
    <t>páska malířská z PVC a UV odolná (7 dnů) do š40mm</t>
  </si>
  <si>
    <t>286656937</t>
  </si>
  <si>
    <t>"VO1"(0,9+1,2)*4*3</t>
  </si>
  <si>
    <t>"VO1*"(0,9+1,2)*4*2</t>
  </si>
  <si>
    <t>"VO2"(0,9+1,2)*4*3</t>
  </si>
  <si>
    <t>"VO3"(0,9+1,2)*4*3</t>
  </si>
  <si>
    <t>"VO4"(1,6+2,1)*7*4</t>
  </si>
  <si>
    <t>"VO5"(1,6+2,1)*4*4</t>
  </si>
  <si>
    <t>"VO6"(2,2+5,1)*2*4</t>
  </si>
  <si>
    <t>"VO7"(2,2+5,1)*2*4</t>
  </si>
  <si>
    <t>"VO8"(2,35+2,1)*4</t>
  </si>
  <si>
    <t>"VO9"(2,35+2,1)*4</t>
  </si>
  <si>
    <t>"VO10"(1,6+5,1)*6*4</t>
  </si>
  <si>
    <t>"VO11"(1,6+5,1)*6*4</t>
  </si>
  <si>
    <t>"VO12"(1,6*4+1,5*2+2,4*2)*2</t>
  </si>
  <si>
    <t>"VO13"(1,6*4+3*2+1,2*2)*2</t>
  </si>
  <si>
    <t>"VO14"(1,6*4+1,5*2+2,4*2)*2</t>
  </si>
  <si>
    <t>"VO15"(1,6*4+3*2+1,2*2)*2</t>
  </si>
  <si>
    <t>"VO16"(2,1+1,6)*4</t>
  </si>
  <si>
    <t>"VO17"(5,1+1,6)*4*2</t>
  </si>
  <si>
    <t>"VO18"(1,5+1,6)*4*2</t>
  </si>
  <si>
    <t>"VO19"(2,1+1,6)*8*2</t>
  </si>
  <si>
    <t>"VO20"(2,1+1,6)*8*2</t>
  </si>
  <si>
    <t>"VO21"(2,1+1,6)*8</t>
  </si>
  <si>
    <t>"VO22"(2,1+1,6)*8</t>
  </si>
  <si>
    <t>"VO23"(2,1+1,6)*8</t>
  </si>
  <si>
    <t>"VO24"(2,1+1,6)*8</t>
  </si>
  <si>
    <t>"VO25"(1,2+0,6)*4</t>
  </si>
  <si>
    <t>"VO25*"(1,2+0,6)*4</t>
  </si>
  <si>
    <t>"VO26"(2,5+2,1)*4</t>
  </si>
  <si>
    <t>"VO27"(2,5+2,1)*4</t>
  </si>
  <si>
    <t>"VO28"(2,5+2,1)*4</t>
  </si>
  <si>
    <t>"VO29"(1,5+1,2)*14*4</t>
  </si>
  <si>
    <t>1396*1,05 'Přepočtené koeficientem množství</t>
  </si>
  <si>
    <t>93</t>
  </si>
  <si>
    <t>784171121</t>
  </si>
  <si>
    <t>Zakrytí vnitřních ploch  konstrukcí nebo prvků  v místnostech výšky do 3,80 m</t>
  </si>
  <si>
    <t>1345828493</t>
  </si>
  <si>
    <t>94</t>
  </si>
  <si>
    <t>1596791660</t>
  </si>
  <si>
    <t>28,184*1,05 'Přepočtené koeficientem množství</t>
  </si>
  <si>
    <t>95</t>
  </si>
  <si>
    <t>784181121</t>
  </si>
  <si>
    <t>Hloubková jednonásobná penetrace podkladu v místnostech výšky do 3,80 m</t>
  </si>
  <si>
    <t>-1248052937</t>
  </si>
  <si>
    <t>"nové MIV z vnitřní plochy"18,24</t>
  </si>
  <si>
    <t>96</t>
  </si>
  <si>
    <t>784221101</t>
  </si>
  <si>
    <t>Dvojnásobné bílé malby  ze směsí za sucha dobře otěruvzdorných v místnostech do 3,80 m</t>
  </si>
  <si>
    <t>613163809</t>
  </si>
  <si>
    <t>97</t>
  </si>
  <si>
    <t>784950031R</t>
  </si>
  <si>
    <t>Oprava stávajíích maleb z malířských směsí odstín dle stávající</t>
  </si>
  <si>
    <t>-1782458321</t>
  </si>
  <si>
    <t>"ostění a nadpraží oken a dveří"</t>
  </si>
  <si>
    <t>"VO1"(0,9*2+1,2)*3*0,13</t>
  </si>
  <si>
    <t>"VO1*"(0,9*2+1,2)*2*0,13</t>
  </si>
  <si>
    <t>"VO2"(0,9*2+1,2)*3*0,13</t>
  </si>
  <si>
    <t>"VO3"(0,9*2+1,2)*3*0,13</t>
  </si>
  <si>
    <t>"VO4"(1,6*2+2,1)*7*0,13</t>
  </si>
  <si>
    <t>"VO5"(1,6*2+2,1)*4*0,13</t>
  </si>
  <si>
    <t>"VO6"(2,2*2+5,1)*2*0,13</t>
  </si>
  <si>
    <t>"VO7"(2,2*2+5,1)*2*0,13</t>
  </si>
  <si>
    <t>"VO8"(2,35*2+2,1)*0,13</t>
  </si>
  <si>
    <t>"VO9"(2,35*2+2,1)*0,13</t>
  </si>
  <si>
    <t>"VO10"(1,6*2+5,1)*6*0,13</t>
  </si>
  <si>
    <t>"VO11"(1,6*2+5,1)*6*0,13</t>
  </si>
  <si>
    <t>"VO12"(1,6*4+5,1)*0,13</t>
  </si>
  <si>
    <t>"VO13"(1,6*4+5,1)*0,13</t>
  </si>
  <si>
    <t>"VO14"(1,6*4+5,1)*0,13</t>
  </si>
  <si>
    <t>"VO15"(1,6*4+5,1)*0,13</t>
  </si>
  <si>
    <t>"VO16"(2,1*2+1,6)*0,1</t>
  </si>
  <si>
    <t>"VO17"(1,6+5,1)*2*0,14*2</t>
  </si>
  <si>
    <t>"VO18"(1,6*2+1,5)*0,13*2</t>
  </si>
  <si>
    <t>"VO19"(1,6*2+5,1)*2*0,13</t>
  </si>
  <si>
    <t>"VO20"(1,6*2+5,1)*2*0,13</t>
  </si>
  <si>
    <t>"VO21"(1,6*4+5,1)*0,13</t>
  </si>
  <si>
    <t>"VO22"(1,6*4+5,1)*0,13</t>
  </si>
  <si>
    <t>"VO23"(1,4*2+5,1)*0,13</t>
  </si>
  <si>
    <t>"VO24"(1,6*2+5,1)*0,13</t>
  </si>
  <si>
    <t>"VO25"(1,2+0,6)*2*0,15</t>
  </si>
  <si>
    <t>"VO25*"(1,2+0,6)*2*0,15</t>
  </si>
  <si>
    <t>"VO26"(2,5*2+2,1)*0,12</t>
  </si>
  <si>
    <t>"VO27"(2,5*2+2,1)*0,12</t>
  </si>
  <si>
    <t>"VO28"(2,5*2+2,1)*0,12</t>
  </si>
  <si>
    <t>"VO29"(1,5*2+1,2)*14*0,17</t>
  </si>
  <si>
    <t>786</t>
  </si>
  <si>
    <t>Dokončovací práce - čalounické úpravy</t>
  </si>
  <si>
    <t>87</t>
  </si>
  <si>
    <t>786926111R</t>
  </si>
  <si>
    <t xml:space="preserve">Demontáž AL lamelové žaluzie vnitřní </t>
  </si>
  <si>
    <t>-786883409</t>
  </si>
  <si>
    <t>"jako motnáž"275,27</t>
  </si>
  <si>
    <t>83</t>
  </si>
  <si>
    <t>786626111R</t>
  </si>
  <si>
    <t>Montáž a dodávka žaluzie horizontální vnitřní AL lamely bílé s  řetízkovým ovládáním</t>
  </si>
  <si>
    <t>-1546448337</t>
  </si>
  <si>
    <t>"VO5"2,1*1,6*5</t>
  </si>
  <si>
    <t>"VO8"(1,6*1+0,9*2,35)</t>
  </si>
  <si>
    <t>"VO9"(1,6*1+0,9*2,35)</t>
  </si>
  <si>
    <t>"VO21"2,1*1,6*2</t>
  </si>
  <si>
    <t>"VO22"2,1*1,6*2</t>
  </si>
  <si>
    <t>84</t>
  </si>
  <si>
    <t>998786202</t>
  </si>
  <si>
    <t>Přesun hmot procentní pro čalounické úpravy v objektech v do 12 m</t>
  </si>
  <si>
    <t>-127232144</t>
  </si>
  <si>
    <t>HZS</t>
  </si>
  <si>
    <t>Hodinové zúčtovací sazby</t>
  </si>
  <si>
    <t>85</t>
  </si>
  <si>
    <t>HZS1291R</t>
  </si>
  <si>
    <t>Hodinová zúčtovací sazba pomocný stavební dělník- vystěhování a nastěhování nábytku a vybavení z prostoru pro výměnu oken</t>
  </si>
  <si>
    <t>hod</t>
  </si>
  <si>
    <t>512</t>
  </si>
  <si>
    <t>-1575816125</t>
  </si>
  <si>
    <t>86</t>
  </si>
  <si>
    <t>HZS1293R</t>
  </si>
  <si>
    <t>Demontáž a zpětná montáž  vybavení a zařízení pro výměnu oken (např.garnýže,zákryty topných těles apod.)</t>
  </si>
  <si>
    <t>1741078334</t>
  </si>
  <si>
    <t>Objekt:</t>
  </si>
  <si>
    <t>VRN - Vedlejší rozpočtové náklady</t>
  </si>
  <si>
    <t xml:space="preserve">    VRN3 - Zařízení staveniště</t>
  </si>
  <si>
    <t xml:space="preserve">    VRN4 - Inženýrská činnost</t>
  </si>
  <si>
    <t xml:space="preserve">    VRN7 - Provozní vlivy</t>
  </si>
  <si>
    <t>VRN3</t>
  </si>
  <si>
    <t>Zařízení staveniště</t>
  </si>
  <si>
    <t>030001000</t>
  </si>
  <si>
    <t>1024</t>
  </si>
  <si>
    <t>-1916778844</t>
  </si>
  <si>
    <t>VRN4</t>
  </si>
  <si>
    <t>Inženýrská činnost</t>
  </si>
  <si>
    <t>045002000</t>
  </si>
  <si>
    <t>Kompletační a koordinační činnost</t>
  </si>
  <si>
    <t>2066509422</t>
  </si>
  <si>
    <t>VRN7</t>
  </si>
  <si>
    <t>Provozní vlivy</t>
  </si>
  <si>
    <t>070001000</t>
  </si>
  <si>
    <t>-105141852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</si>
  <si>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</si>
  <si>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</si>
  <si>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</si>
  <si>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</si>
  <si>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9"/>
        <rFont val="Trebuchet MS"/>
        <charset val="238"/>
      </rPr>
      <t xml:space="preserve">Rekapitulace stavby </t>
    </r>
    <r>
      <rPr>
        <sz val="9"/>
        <rFont val="Trebuchet MS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</si>
  <si>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9"/>
        <rFont val="Trebuchet MS"/>
        <charset val="238"/>
      </rPr>
      <t>Rekapitulace stavby</t>
    </r>
    <r>
      <rPr>
        <sz val="9"/>
        <rFont val="Trebuchet MS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</si>
  <si>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</si>
  <si>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r>
      <t xml:space="preserve">V sestavě </t>
    </r>
    <r>
      <rPr>
        <b/>
        <sz val="9"/>
        <rFont val="Trebuchet MS"/>
        <charset val="238"/>
      </rPr>
      <t>Rekapitulace objektů stavby a soupisů prací</t>
    </r>
    <r>
      <rPr>
        <sz val="9"/>
        <rFont val="Trebuchet MS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</si>
  <si>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</si>
  <si>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</si>
  <si>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</si>
  <si>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</si>
  <si>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</si>
  <si>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</si>
  <si>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</si>
  <si>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</si>
  <si>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</si>
  <si>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</si>
  <si>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</si>
  <si>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</si>
  <si>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</si>
  <si>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pro jednotlivé objekty obsahuje sestavy Krycí list soupisu, Rekapitulace členění soupisu prací, Soupis prací. Za soupis prací může být považován</t>
    </r>
  </si>
  <si>
    <t>i objekt stavby v případě, že neobsahuje podřízenou zakázku.</t>
  </si>
  <si>
    <r>
      <rPr>
        <b/>
        <sz val="9"/>
        <rFont val="Trebuchet MS"/>
        <charset val="238"/>
      </rPr>
      <t>Krycí list soupisu</t>
    </r>
    <r>
      <rPr>
        <sz val="9"/>
        <rFont val="Trebuchet MS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</si>
  <si>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</si>
  <si>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9"/>
        <rFont val="Trebuchet MS"/>
        <charset val="238"/>
      </rPr>
      <t>Rekapitulace členění soupisu prací</t>
    </r>
    <r>
      <rPr>
        <sz val="9"/>
        <rFont val="Trebuchet MS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</si>
  <si>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</si>
  <si>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</si>
  <si>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</si>
  <si>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</si>
  <si>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</si>
  <si>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</si>
  <si>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</si>
  <si>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</si>
  <si>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</si>
  <si>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</si>
  <si>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</si>
  <si>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</si>
  <si>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</si>
  <si>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</si>
  <si>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</si>
  <si>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</si>
  <si>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</si>
  <si>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</si>
  <si>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</si>
  <si>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</si>
  <si>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</si>
  <si>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</si>
  <si>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</si>
  <si>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</si>
  <si>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</si>
  <si>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</si>
  <si>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</si>
  <si>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</si>
  <si>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</si>
  <si>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</si>
  <si>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musí být všechna tato pole vyplněna nenulovými kladnými číslicemi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</si>
  <si>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</si>
  <si>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</si>
  <si>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</si>
  <si>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</si>
  <si>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je v tomto případě povinen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</si>
  <si>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</si>
  <si>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Není však přípustné, aby obě pole - J.materiál, J.Montáž byly u jedné položky vyplněny nulou.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</si>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</sst>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5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505050"/>
      <name val="Trebuchet MS"/>
    </font>
    <font>
      <sz val="8"/>
      <color rgb="FFFF0000"/>
      <name val="Trebuchet MS"/>
    </font>
    <font>
      <sz val="8"/>
      <color rgb="FF800080"/>
      <name val="Trebuchet MS"/>
    </font>
    <font>
      <sz val="8"/>
      <color rgb="FF0000A8"/>
      <name val="Trebuchet MS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b/>
      <sz val="16"/>
      <name val="Trebuchet MS"/>
    </font>
    <font>
      <sz val="8"/>
      <color rgb="FF3366FF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b/>
      <sz val="10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b/>
      <sz val="11"/>
      <name val="Trebuchet MS"/>
    </font>
    <font>
      <sz val="11"/>
      <color rgb="FF969696"/>
      <name val="Trebuchet MS"/>
    </font>
    <font>
      <sz val="10"/>
      <color theme="10"/>
      <name val="Trebuchet MS"/>
    </font>
    <font>
      <b/>
      <sz val="12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sz val="7"/>
      <color rgb="FF969696"/>
      <name val="Trebuchet MS"/>
    </font>
    <font>
      <i/>
      <sz val="8"/>
      <color rgb="FF0000FF"/>
      <name val="Trebuchet MS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u/>
      <sz val="11"/>
      <color theme="10"/>
      <name val="Calibri"/>
      <scheme val="minor"/>
    </font>
    <font>
      <i/>
      <sz val="9"/>
      <name val="Trebuchet MS"/>
      <charset val="238"/>
    </font>
  </fonts>
  <fills count="6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 style="hair">
        <color rgb="FF969696"/>
      </top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3" fillId="0" borderId="0" applyNumberFormat="0" applyFill="0" applyBorder="0" applyAlignment="0" applyProtection="0"/>
  </cellStyleXfs>
  <cellXfs count="396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left" vertical="center"/>
    </xf>
    <xf numFmtId="0" fontId="13" fillId="2" borderId="0" xfId="0" applyFont="1" applyFill="1" applyAlignment="1" applyProtection="1">
      <alignment vertical="center"/>
    </xf>
    <xf numFmtId="0" fontId="14" fillId="2" borderId="0" xfId="0" applyFont="1" applyFill="1" applyAlignment="1" applyProtection="1">
      <alignment horizontal="left" vertical="center"/>
    </xf>
    <xf numFmtId="0" fontId="15" fillId="2" borderId="0" xfId="1" applyFont="1" applyFill="1" applyAlignment="1" applyProtection="1">
      <alignment vertical="center"/>
    </xf>
    <xf numFmtId="0" fontId="43" fillId="2" borderId="0" xfId="1" applyFill="1"/>
    <xf numFmtId="0" fontId="0" fillId="2" borderId="0" xfId="0" applyFill="1"/>
    <xf numFmtId="0" fontId="12" fillId="2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5" xfId="0" applyBorder="1" applyProtection="1"/>
    <xf numFmtId="0" fontId="0" fillId="0" borderId="0" xfId="0" applyBorder="1" applyProtection="1"/>
    <xf numFmtId="0" fontId="16" fillId="0" borderId="0" xfId="0" applyFont="1" applyBorder="1" applyAlignment="1" applyProtection="1">
      <alignment horizontal="left" vertical="center"/>
    </xf>
    <xf numFmtId="0" fontId="0" fillId="0" borderId="6" xfId="0" applyBorder="1" applyProtection="1"/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top"/>
    </xf>
    <xf numFmtId="0" fontId="19" fillId="0" borderId="0" xfId="0" applyFont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top"/>
    </xf>
    <xf numFmtId="49" fontId="2" fillId="3" borderId="0" xfId="0" applyNumberFormat="1" applyFont="1" applyFill="1" applyBorder="1" applyAlignment="1" applyProtection="1">
      <alignment horizontal="left" vertical="center"/>
      <protection locked="0"/>
    </xf>
    <xf numFmtId="0" fontId="0" fillId="0" borderId="7" xfId="0" applyBorder="1" applyProtection="1"/>
    <xf numFmtId="0" fontId="0" fillId="0" borderId="5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21" fillId="0" borderId="8" xfId="0" applyFont="1" applyBorder="1" applyAlignment="1" applyProtection="1">
      <alignment horizontal="left" vertical="center"/>
    </xf>
    <xf numFmtId="0" fontId="0" fillId="0" borderId="8" xfId="0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0" fontId="1" fillId="0" borderId="5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6" xfId="0" applyFont="1" applyBorder="1" applyAlignment="1" applyProtection="1">
      <alignment vertical="center"/>
    </xf>
    <xf numFmtId="0" fontId="0" fillId="4" borderId="0" xfId="0" applyFont="1" applyFill="1" applyBorder="1" applyAlignment="1" applyProtection="1">
      <alignment vertical="center"/>
    </xf>
    <xf numFmtId="0" fontId="3" fillId="4" borderId="9" xfId="0" applyFont="1" applyFill="1" applyBorder="1" applyAlignment="1" applyProtection="1">
      <alignment horizontal="left" vertical="center"/>
    </xf>
    <xf numFmtId="0" fontId="0" fillId="4" borderId="10" xfId="0" applyFont="1" applyFill="1" applyBorder="1" applyAlignment="1" applyProtection="1">
      <alignment vertical="center"/>
    </xf>
    <xf numFmtId="0" fontId="3" fillId="4" borderId="10" xfId="0" applyFont="1" applyFill="1" applyBorder="1" applyAlignment="1" applyProtection="1">
      <alignment horizontal="center" vertical="center"/>
    </xf>
    <xf numFmtId="0" fontId="0" fillId="4" borderId="6" xfId="0" applyFont="1" applyFill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5" xfId="0" applyFont="1" applyBorder="1" applyAlignment="1">
      <alignment vertical="center"/>
    </xf>
    <xf numFmtId="0" fontId="16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19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" fillId="0" borderId="5" xfId="0" applyFont="1" applyBorder="1" applyAlignment="1">
      <alignment vertical="center"/>
    </xf>
    <xf numFmtId="0" fontId="3" fillId="0" borderId="5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5" xfId="0" applyFont="1" applyBorder="1" applyAlignment="1">
      <alignment vertical="center"/>
    </xf>
    <xf numFmtId="0" fontId="22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19" xfId="0" applyFont="1" applyBorder="1" applyAlignment="1" applyProtection="1">
      <alignment vertical="center"/>
    </xf>
    <xf numFmtId="0" fontId="0" fillId="5" borderId="10" xfId="0" applyFont="1" applyFill="1" applyBorder="1" applyAlignment="1" applyProtection="1">
      <alignment vertical="center"/>
    </xf>
    <xf numFmtId="0" fontId="2" fillId="5" borderId="11" xfId="0" applyFont="1" applyFill="1" applyBorder="1" applyAlignment="1" applyProtection="1">
      <alignment horizontal="center" vertical="center"/>
    </xf>
    <xf numFmtId="0" fontId="19" fillId="0" borderId="20" xfId="0" applyFont="1" applyBorder="1" applyAlignment="1" applyProtection="1">
      <alignment horizontal="center" vertical="center" wrapText="1"/>
    </xf>
    <xf numFmtId="0" fontId="19" fillId="0" borderId="21" xfId="0" applyFont="1" applyBorder="1" applyAlignment="1" applyProtection="1">
      <alignment horizontal="center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0" fontId="0" fillId="0" borderId="15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0" borderId="17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4" fontId="23" fillId="0" borderId="18" xfId="0" applyNumberFormat="1" applyFont="1" applyBorder="1" applyAlignment="1" applyProtection="1">
      <alignment vertical="center"/>
    </xf>
    <xf numFmtId="4" fontId="23" fillId="0" borderId="0" xfId="0" applyNumberFormat="1" applyFont="1" applyBorder="1" applyAlignment="1" applyProtection="1">
      <alignment vertical="center"/>
    </xf>
    <xf numFmtId="166" fontId="23" fillId="0" borderId="0" xfId="0" applyNumberFormat="1" applyFont="1" applyBorder="1" applyAlignment="1" applyProtection="1">
      <alignment vertical="center"/>
    </xf>
    <xf numFmtId="4" fontId="23" fillId="0" borderId="19" xfId="0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4" fillId="0" borderId="5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center" vertical="center"/>
    </xf>
    <xf numFmtId="0" fontId="4" fillId="0" borderId="5" xfId="0" applyFont="1" applyBorder="1" applyAlignment="1">
      <alignment vertical="center"/>
    </xf>
    <xf numFmtId="4" fontId="29" fillId="0" borderId="18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9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4" fontId="29" fillId="0" borderId="23" xfId="0" applyNumberFormat="1" applyFont="1" applyBorder="1" applyAlignment="1" applyProtection="1">
      <alignment vertical="center"/>
    </xf>
    <xf numFmtId="4" fontId="29" fillId="0" borderId="24" xfId="0" applyNumberFormat="1" applyFont="1" applyBorder="1" applyAlignment="1" applyProtection="1">
      <alignment vertical="center"/>
    </xf>
    <xf numFmtId="166" fontId="29" fillId="0" borderId="24" xfId="0" applyNumberFormat="1" applyFont="1" applyBorder="1" applyAlignment="1" applyProtection="1">
      <alignment vertical="center"/>
    </xf>
    <xf numFmtId="4" fontId="29" fillId="0" borderId="25" xfId="0" applyNumberFormat="1" applyFont="1" applyBorder="1" applyAlignment="1" applyProtection="1">
      <alignment vertical="center"/>
    </xf>
    <xf numFmtId="0" fontId="0" fillId="0" borderId="0" xfId="0" applyProtection="1">
      <protection locked="0"/>
    </xf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30" fillId="2" borderId="0" xfId="1" applyFont="1" applyFill="1" applyAlignment="1">
      <alignment vertical="center"/>
    </xf>
    <xf numFmtId="0" fontId="13" fillId="2" borderId="0" xfId="0" applyFont="1" applyFill="1" applyAlignment="1" applyProtection="1">
      <alignment vertical="center"/>
      <protection locked="0"/>
    </xf>
    <xf numFmtId="0" fontId="0" fillId="0" borderId="3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19" fillId="0" borderId="0" xfId="0" applyFont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  <protection locked="0"/>
    </xf>
    <xf numFmtId="0" fontId="0" fillId="0" borderId="6" xfId="0" applyFont="1" applyBorder="1" applyAlignment="1" applyProtection="1">
      <alignment vertical="center" wrapText="1"/>
    </xf>
    <xf numFmtId="0" fontId="0" fillId="0" borderId="16" xfId="0" applyFont="1" applyBorder="1" applyAlignment="1" applyProtection="1">
      <alignment vertical="center"/>
      <protection locked="0"/>
    </xf>
    <xf numFmtId="0" fontId="0" fillId="0" borderId="26" xfId="0" applyFont="1" applyBorder="1" applyAlignment="1" applyProtection="1">
      <alignment vertical="center"/>
    </xf>
    <xf numFmtId="0" fontId="21" fillId="0" borderId="0" xfId="0" applyFont="1" applyBorder="1" applyAlignment="1" applyProtection="1">
      <alignment horizontal="left" vertical="center"/>
    </xf>
    <xf numFmtId="4" fontId="24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4" fontId="1" fillId="0" borderId="0" xfId="0" applyNumberFormat="1" applyFont="1" applyBorder="1" applyAlignment="1" applyProtection="1">
      <alignment vertical="center"/>
    </xf>
    <xf numFmtId="164" fontId="1" fillId="0" borderId="0" xfId="0" applyNumberFormat="1" applyFont="1" applyBorder="1" applyAlignment="1" applyProtection="1">
      <alignment horizontal="right" vertical="center"/>
      <protection locked="0"/>
    </xf>
    <xf numFmtId="0" fontId="0" fillId="5" borderId="0" xfId="0" applyFont="1" applyFill="1" applyBorder="1" applyAlignment="1" applyProtection="1">
      <alignment vertical="center"/>
    </xf>
    <xf numFmtId="0" fontId="3" fillId="5" borderId="9" xfId="0" applyFont="1" applyFill="1" applyBorder="1" applyAlignment="1" applyProtection="1">
      <alignment horizontal="left" vertical="center"/>
    </xf>
    <xf numFmtId="0" fontId="3" fillId="5" borderId="10" xfId="0" applyFont="1" applyFill="1" applyBorder="1" applyAlignment="1" applyProtection="1">
      <alignment horizontal="right" vertical="center"/>
    </xf>
    <xf numFmtId="0" fontId="3" fillId="5" borderId="10" xfId="0" applyFont="1" applyFill="1" applyBorder="1" applyAlignment="1" applyProtection="1">
      <alignment horizontal="center" vertical="center"/>
    </xf>
    <xf numFmtId="0" fontId="0" fillId="5" borderId="10" xfId="0" applyFont="1" applyFill="1" applyBorder="1" applyAlignment="1" applyProtection="1">
      <alignment vertical="center"/>
      <protection locked="0"/>
    </xf>
    <xf numFmtId="4" fontId="3" fillId="5" borderId="10" xfId="0" applyNumberFormat="1" applyFont="1" applyFill="1" applyBorder="1" applyAlignment="1" applyProtection="1">
      <alignment vertical="center"/>
    </xf>
    <xf numFmtId="0" fontId="0" fillId="5" borderId="27" xfId="0" applyFont="1" applyFill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  <protection locked="0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4" xfId="0" applyFont="1" applyBorder="1" applyAlignment="1">
      <alignment vertical="center"/>
    </xf>
    <xf numFmtId="0" fontId="2" fillId="5" borderId="0" xfId="0" applyFont="1" applyFill="1" applyBorder="1" applyAlignment="1" applyProtection="1">
      <alignment horizontal="left" vertical="center"/>
    </xf>
    <xf numFmtId="0" fontId="0" fillId="5" borderId="0" xfId="0" applyFont="1" applyFill="1" applyBorder="1" applyAlignment="1" applyProtection="1">
      <alignment vertical="center"/>
      <protection locked="0"/>
    </xf>
    <xf numFmtId="0" fontId="2" fillId="5" borderId="0" xfId="0" applyFont="1" applyFill="1" applyBorder="1" applyAlignment="1" applyProtection="1">
      <alignment horizontal="right" vertical="center"/>
    </xf>
    <xf numFmtId="0" fontId="0" fillId="5" borderId="6" xfId="0" applyFont="1" applyFill="1" applyBorder="1" applyAlignment="1" applyProtection="1">
      <alignment vertical="center"/>
    </xf>
    <xf numFmtId="0" fontId="31" fillId="0" borderId="0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24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vertical="center"/>
    </xf>
    <xf numFmtId="0" fontId="5" fillId="0" borderId="24" xfId="0" applyFont="1" applyBorder="1" applyAlignment="1" applyProtection="1">
      <alignment vertical="center"/>
      <protection locked="0"/>
    </xf>
    <xf numFmtId="4" fontId="5" fillId="0" borderId="24" xfId="0" applyNumberFormat="1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24" xfId="0" applyFont="1" applyBorder="1" applyAlignment="1" applyProtection="1">
      <alignment horizontal="left" vertical="center"/>
    </xf>
    <xf numFmtId="0" fontId="6" fillId="0" borderId="24" xfId="0" applyFont="1" applyBorder="1" applyAlignment="1" applyProtection="1">
      <alignment vertical="center"/>
    </xf>
    <xf numFmtId="0" fontId="6" fillId="0" borderId="24" xfId="0" applyFont="1" applyBorder="1" applyAlignment="1" applyProtection="1">
      <alignment vertical="center"/>
      <protection locked="0"/>
    </xf>
    <xf numFmtId="4" fontId="6" fillId="0" borderId="24" xfId="0" applyNumberFormat="1" applyFont="1" applyBorder="1" applyAlignment="1" applyProtection="1">
      <alignment vertical="center"/>
    </xf>
    <xf numFmtId="0" fontId="6" fillId="0" borderId="6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</xf>
    <xf numFmtId="0" fontId="19" fillId="0" borderId="0" xfId="0" applyFont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horizontal="center" vertical="center" wrapText="1"/>
    </xf>
    <xf numFmtId="0" fontId="2" fillId="5" borderId="20" xfId="0" applyFont="1" applyFill="1" applyBorder="1" applyAlignment="1" applyProtection="1">
      <alignment horizontal="center" vertical="center" wrapText="1"/>
    </xf>
    <xf numFmtId="0" fontId="2" fillId="5" borderId="21" xfId="0" applyFont="1" applyFill="1" applyBorder="1" applyAlignment="1" applyProtection="1">
      <alignment horizontal="center" vertical="center" wrapText="1"/>
    </xf>
    <xf numFmtId="0" fontId="2" fillId="5" borderId="21" xfId="0" applyFont="1" applyFill="1" applyBorder="1" applyAlignment="1" applyProtection="1">
      <alignment horizontal="center" vertical="center" wrapText="1"/>
      <protection locked="0"/>
    </xf>
    <xf numFmtId="0" fontId="2" fillId="5" borderId="22" xfId="0" applyFont="1" applyFill="1" applyBorder="1" applyAlignment="1" applyProtection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4" fontId="24" fillId="0" borderId="0" xfId="0" applyNumberFormat="1" applyFont="1" applyAlignment="1" applyProtection="1"/>
    <xf numFmtId="166" fontId="32" fillId="0" borderId="16" xfId="0" applyNumberFormat="1" applyFont="1" applyBorder="1" applyAlignment="1" applyProtection="1"/>
    <xf numFmtId="166" fontId="32" fillId="0" borderId="17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7" fillId="0" borderId="5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5" fillId="0" borderId="0" xfId="0" applyNumberFormat="1" applyFont="1" applyAlignment="1" applyProtection="1"/>
    <xf numFmtId="0" fontId="7" fillId="0" borderId="5" xfId="0" applyFont="1" applyBorder="1" applyAlignment="1"/>
    <xf numFmtId="0" fontId="7" fillId="0" borderId="18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9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6" fillId="0" borderId="0" xfId="0" applyFont="1" applyAlignment="1" applyProtection="1">
      <alignment horizontal="left"/>
    </xf>
    <xf numFmtId="4" fontId="6" fillId="0" borderId="0" xfId="0" applyNumberFormat="1" applyFont="1" applyAlignment="1" applyProtection="1"/>
    <xf numFmtId="0" fontId="0" fillId="0" borderId="28" xfId="0" applyFont="1" applyBorder="1" applyAlignment="1" applyProtection="1">
      <alignment horizontal="center" vertical="center"/>
    </xf>
    <xf numFmtId="49" fontId="0" fillId="0" borderId="28" xfId="0" applyNumberFormat="1" applyFont="1" applyBorder="1" applyAlignment="1" applyProtection="1">
      <alignment horizontal="left" vertical="center" wrapText="1"/>
    </xf>
    <xf numFmtId="0" fontId="0" fillId="0" borderId="28" xfId="0" applyFont="1" applyBorder="1" applyAlignment="1" applyProtection="1">
      <alignment horizontal="left" vertical="center" wrapText="1"/>
    </xf>
    <xf numFmtId="0" fontId="0" fillId="0" borderId="28" xfId="0" applyFont="1" applyBorder="1" applyAlignment="1" applyProtection="1">
      <alignment horizontal="center" vertical="center" wrapText="1"/>
    </xf>
    <xf numFmtId="167" fontId="0" fillId="0" borderId="28" xfId="0" applyNumberFormat="1" applyFont="1" applyBorder="1" applyAlignment="1" applyProtection="1">
      <alignment vertical="center"/>
    </xf>
    <xf numFmtId="4" fontId="0" fillId="3" borderId="28" xfId="0" applyNumberFormat="1" applyFont="1" applyFill="1" applyBorder="1" applyAlignment="1" applyProtection="1">
      <alignment vertical="center"/>
      <protection locked="0"/>
    </xf>
    <xf numFmtId="4" fontId="0" fillId="0" borderId="28" xfId="0" applyNumberFormat="1" applyFont="1" applyBorder="1" applyAlignment="1" applyProtection="1">
      <alignment vertical="center"/>
    </xf>
    <xf numFmtId="0" fontId="1" fillId="3" borderId="28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166" fontId="1" fillId="0" borderId="0" xfId="0" applyNumberFormat="1" applyFont="1" applyBorder="1" applyAlignment="1" applyProtection="1">
      <alignment vertical="center"/>
    </xf>
    <xf numFmtId="166" fontId="1" fillId="0" borderId="19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0" fontId="8" fillId="0" borderId="5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 wrapText="1"/>
    </xf>
    <xf numFmtId="167" fontId="8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5" xfId="0" applyFont="1" applyBorder="1" applyAlignment="1">
      <alignment vertical="center"/>
    </xf>
    <xf numFmtId="0" fontId="8" fillId="0" borderId="18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19" xfId="0" applyFont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9" fillId="0" borderId="5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5" xfId="0" applyFont="1" applyBorder="1" applyAlignment="1">
      <alignment vertical="center"/>
    </xf>
    <xf numFmtId="0" fontId="9" fillId="0" borderId="18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9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5" fillId="0" borderId="28" xfId="0" applyFont="1" applyBorder="1" applyAlignment="1" applyProtection="1">
      <alignment horizontal="center" vertical="center"/>
    </xf>
    <xf numFmtId="49" fontId="35" fillId="0" borderId="28" xfId="0" applyNumberFormat="1" applyFont="1" applyBorder="1" applyAlignment="1" applyProtection="1">
      <alignment horizontal="left" vertical="center" wrapText="1"/>
    </xf>
    <xf numFmtId="0" fontId="35" fillId="0" borderId="28" xfId="0" applyFont="1" applyBorder="1" applyAlignment="1" applyProtection="1">
      <alignment horizontal="left" vertical="center" wrapText="1"/>
    </xf>
    <xf numFmtId="0" fontId="35" fillId="0" borderId="28" xfId="0" applyFont="1" applyBorder="1" applyAlignment="1" applyProtection="1">
      <alignment horizontal="center" vertical="center" wrapText="1"/>
    </xf>
    <xf numFmtId="167" fontId="35" fillId="0" borderId="28" xfId="0" applyNumberFormat="1" applyFont="1" applyBorder="1" applyAlignment="1" applyProtection="1">
      <alignment vertical="center"/>
    </xf>
    <xf numFmtId="4" fontId="35" fillId="3" borderId="28" xfId="0" applyNumberFormat="1" applyFont="1" applyFill="1" applyBorder="1" applyAlignment="1" applyProtection="1">
      <alignment vertical="center"/>
      <protection locked="0"/>
    </xf>
    <xf numFmtId="4" fontId="35" fillId="0" borderId="28" xfId="0" applyNumberFormat="1" applyFont="1" applyBorder="1" applyAlignment="1" applyProtection="1">
      <alignment vertical="center"/>
    </xf>
    <xf numFmtId="0" fontId="35" fillId="0" borderId="5" xfId="0" applyFont="1" applyBorder="1" applyAlignment="1">
      <alignment vertical="center"/>
    </xf>
    <xf numFmtId="0" fontId="35" fillId="3" borderId="28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10" fillId="0" borderId="5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5" xfId="0" applyFont="1" applyBorder="1" applyAlignment="1">
      <alignment vertical="center"/>
    </xf>
    <xf numFmtId="0" fontId="10" fillId="0" borderId="18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9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5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5" xfId="0" applyFont="1" applyBorder="1" applyAlignment="1">
      <alignment vertical="center"/>
    </xf>
    <xf numFmtId="0" fontId="11" fillId="0" borderId="18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9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167" fontId="0" fillId="3" borderId="28" xfId="0" applyNumberFormat="1" applyFont="1" applyFill="1" applyBorder="1" applyAlignment="1" applyProtection="1">
      <alignment vertical="center"/>
      <protection locked="0"/>
    </xf>
    <xf numFmtId="0" fontId="1" fillId="0" borderId="24" xfId="0" applyFont="1" applyBorder="1" applyAlignment="1" applyProtection="1">
      <alignment horizontal="center" vertical="center"/>
    </xf>
    <xf numFmtId="0" fontId="0" fillId="0" borderId="24" xfId="0" applyFont="1" applyBorder="1" applyAlignment="1" applyProtection="1">
      <alignment vertical="center"/>
    </xf>
    <xf numFmtId="166" fontId="1" fillId="0" borderId="24" xfId="0" applyNumberFormat="1" applyFont="1" applyBorder="1" applyAlignment="1" applyProtection="1">
      <alignment vertical="center"/>
    </xf>
    <xf numFmtId="166" fontId="1" fillId="0" borderId="25" xfId="0" applyNumberFormat="1" applyFont="1" applyBorder="1" applyAlignment="1" applyProtection="1">
      <alignment vertical="center"/>
    </xf>
    <xf numFmtId="0" fontId="0" fillId="0" borderId="0" xfId="0" applyAlignment="1" applyProtection="1">
      <alignment vertical="top"/>
      <protection locked="0"/>
    </xf>
    <xf numFmtId="0" fontId="36" fillId="0" borderId="29" xfId="0" applyFont="1" applyBorder="1" applyAlignment="1" applyProtection="1">
      <alignment vertical="center" wrapText="1"/>
      <protection locked="0"/>
    </xf>
    <xf numFmtId="0" fontId="36" fillId="0" borderId="30" xfId="0" applyFont="1" applyBorder="1" applyAlignment="1" applyProtection="1">
      <alignment vertical="center" wrapText="1"/>
      <protection locked="0"/>
    </xf>
    <xf numFmtId="0" fontId="36" fillId="0" borderId="31" xfId="0" applyFont="1" applyBorder="1" applyAlignment="1" applyProtection="1">
      <alignment vertical="center" wrapText="1"/>
      <protection locked="0"/>
    </xf>
    <xf numFmtId="0" fontId="36" fillId="0" borderId="32" xfId="0" applyFont="1" applyBorder="1" applyAlignment="1" applyProtection="1">
      <alignment horizontal="center" vertical="center" wrapText="1"/>
      <protection locked="0"/>
    </xf>
    <xf numFmtId="0" fontId="36" fillId="0" borderId="33" xfId="0" applyFont="1" applyBorder="1" applyAlignment="1" applyProtection="1">
      <alignment horizontal="center" vertical="center" wrapText="1"/>
      <protection locked="0"/>
    </xf>
    <xf numFmtId="0" fontId="36" fillId="0" borderId="32" xfId="0" applyFont="1" applyBorder="1" applyAlignment="1" applyProtection="1">
      <alignment vertical="center" wrapText="1"/>
      <protection locked="0"/>
    </xf>
    <xf numFmtId="0" fontId="36" fillId="0" borderId="33" xfId="0" applyFont="1" applyBorder="1" applyAlignment="1" applyProtection="1">
      <alignment vertical="center" wrapText="1"/>
      <protection locked="0"/>
    </xf>
    <xf numFmtId="0" fontId="38" fillId="0" borderId="1" xfId="0" applyFont="1" applyBorder="1" applyAlignment="1" applyProtection="1">
      <alignment horizontal="left" vertical="center" wrapText="1"/>
      <protection locked="0"/>
    </xf>
    <xf numFmtId="0" fontId="39" fillId="0" borderId="1" xfId="0" applyFont="1" applyBorder="1" applyAlignment="1" applyProtection="1">
      <alignment horizontal="left" vertical="center" wrapText="1"/>
      <protection locked="0"/>
    </xf>
    <xf numFmtId="0" fontId="39" fillId="0" borderId="32" xfId="0" applyFont="1" applyBorder="1" applyAlignment="1" applyProtection="1">
      <alignment vertical="center" wrapText="1"/>
      <protection locked="0"/>
    </xf>
    <xf numFmtId="0" fontId="39" fillId="0" borderId="1" xfId="0" applyFont="1" applyBorder="1" applyAlignment="1" applyProtection="1">
      <alignment vertical="center" wrapText="1"/>
      <protection locked="0"/>
    </xf>
    <xf numFmtId="0" fontId="39" fillId="0" borderId="1" xfId="0" applyFont="1" applyBorder="1" applyAlignment="1" applyProtection="1">
      <alignment vertical="center"/>
      <protection locked="0"/>
    </xf>
    <xf numFmtId="0" fontId="39" fillId="0" borderId="1" xfId="0" applyFont="1" applyBorder="1" applyAlignment="1" applyProtection="1">
      <alignment horizontal="left" vertical="center"/>
      <protection locked="0"/>
    </xf>
    <xf numFmtId="49" fontId="39" fillId="0" borderId="1" xfId="0" applyNumberFormat="1" applyFont="1" applyBorder="1" applyAlignment="1" applyProtection="1">
      <alignment vertical="center" wrapText="1"/>
      <protection locked="0"/>
    </xf>
    <xf numFmtId="0" fontId="36" fillId="0" borderId="35" xfId="0" applyFont="1" applyBorder="1" applyAlignment="1" applyProtection="1">
      <alignment vertical="center" wrapText="1"/>
      <protection locked="0"/>
    </xf>
    <xf numFmtId="0" fontId="40" fillId="0" borderId="34" xfId="0" applyFont="1" applyBorder="1" applyAlignment="1" applyProtection="1">
      <alignment vertical="center" wrapText="1"/>
      <protection locked="0"/>
    </xf>
    <xf numFmtId="0" fontId="36" fillId="0" borderId="36" xfId="0" applyFont="1" applyBorder="1" applyAlignment="1" applyProtection="1">
      <alignment vertical="center" wrapText="1"/>
      <protection locked="0"/>
    </xf>
    <xf numFmtId="0" fontId="36" fillId="0" borderId="1" xfId="0" applyFont="1" applyBorder="1" applyAlignment="1" applyProtection="1">
      <alignment vertical="top"/>
      <protection locked="0"/>
    </xf>
    <xf numFmtId="0" fontId="36" fillId="0" borderId="0" xfId="0" applyFont="1" applyAlignment="1" applyProtection="1">
      <alignment vertical="top"/>
      <protection locked="0"/>
    </xf>
    <xf numFmtId="0" fontId="36" fillId="0" borderId="29" xfId="0" applyFont="1" applyBorder="1" applyAlignment="1" applyProtection="1">
      <alignment horizontal="left" vertical="center"/>
      <protection locked="0"/>
    </xf>
    <xf numFmtId="0" fontId="36" fillId="0" borderId="30" xfId="0" applyFont="1" applyBorder="1" applyAlignment="1" applyProtection="1">
      <alignment horizontal="left" vertical="center"/>
      <protection locked="0"/>
    </xf>
    <xf numFmtId="0" fontId="36" fillId="0" borderId="31" xfId="0" applyFont="1" applyBorder="1" applyAlignment="1" applyProtection="1">
      <alignment horizontal="left" vertical="center"/>
      <protection locked="0"/>
    </xf>
    <xf numFmtId="0" fontId="36" fillId="0" borderId="32" xfId="0" applyFont="1" applyBorder="1" applyAlignment="1" applyProtection="1">
      <alignment horizontal="left" vertical="center"/>
      <protection locked="0"/>
    </xf>
    <xf numFmtId="0" fontId="36" fillId="0" borderId="33" xfId="0" applyFont="1" applyBorder="1" applyAlignment="1" applyProtection="1">
      <alignment horizontal="left" vertical="center"/>
      <protection locked="0"/>
    </xf>
    <xf numFmtId="0" fontId="38" fillId="0" borderId="1" xfId="0" applyFont="1" applyBorder="1" applyAlignment="1" applyProtection="1">
      <alignment horizontal="left" vertical="center"/>
      <protection locked="0"/>
    </xf>
    <xf numFmtId="0" fontId="41" fillId="0" borderId="0" xfId="0" applyFont="1" applyAlignment="1" applyProtection="1">
      <alignment horizontal="left" vertical="center"/>
      <protection locked="0"/>
    </xf>
    <xf numFmtId="0" fontId="38" fillId="0" borderId="34" xfId="0" applyFont="1" applyBorder="1" applyAlignment="1" applyProtection="1">
      <alignment horizontal="left" vertical="center"/>
      <protection locked="0"/>
    </xf>
    <xf numFmtId="0" fontId="38" fillId="0" borderId="34" xfId="0" applyFont="1" applyBorder="1" applyAlignment="1" applyProtection="1">
      <alignment horizontal="center" vertical="center"/>
      <protection locked="0"/>
    </xf>
    <xf numFmtId="0" fontId="41" fillId="0" borderId="34" xfId="0" applyFont="1" applyBorder="1" applyAlignment="1" applyProtection="1">
      <alignment horizontal="left" vertical="center"/>
      <protection locked="0"/>
    </xf>
    <xf numFmtId="0" fontId="42" fillId="0" borderId="1" xfId="0" applyFont="1" applyBorder="1" applyAlignment="1" applyProtection="1">
      <alignment horizontal="left" vertical="center"/>
      <protection locked="0"/>
    </xf>
    <xf numFmtId="0" fontId="39" fillId="0" borderId="0" xfId="0" applyFont="1" applyAlignment="1" applyProtection="1">
      <alignment horizontal="left" vertical="center"/>
      <protection locked="0"/>
    </xf>
    <xf numFmtId="0" fontId="39" fillId="0" borderId="1" xfId="0" applyFont="1" applyBorder="1" applyAlignment="1" applyProtection="1">
      <alignment horizontal="center" vertical="center"/>
      <protection locked="0"/>
    </xf>
    <xf numFmtId="0" fontId="39" fillId="0" borderId="32" xfId="0" applyFont="1" applyBorder="1" applyAlignment="1" applyProtection="1">
      <alignment horizontal="left" vertical="center"/>
      <protection locked="0"/>
    </xf>
    <xf numFmtId="0" fontId="39" fillId="0" borderId="1" xfId="0" applyFont="1" applyFill="1" applyBorder="1" applyAlignment="1" applyProtection="1">
      <alignment horizontal="left" vertical="center"/>
      <protection locked="0"/>
    </xf>
    <xf numFmtId="0" fontId="39" fillId="0" borderId="1" xfId="0" applyFont="1" applyFill="1" applyBorder="1" applyAlignment="1" applyProtection="1">
      <alignment horizontal="center" vertical="center"/>
      <protection locked="0"/>
    </xf>
    <xf numFmtId="0" fontId="36" fillId="0" borderId="35" xfId="0" applyFont="1" applyBorder="1" applyAlignment="1" applyProtection="1">
      <alignment horizontal="left" vertical="center"/>
      <protection locked="0"/>
    </xf>
    <xf numFmtId="0" fontId="40" fillId="0" borderId="34" xfId="0" applyFont="1" applyBorder="1" applyAlignment="1" applyProtection="1">
      <alignment horizontal="left" vertical="center"/>
      <protection locked="0"/>
    </xf>
    <xf numFmtId="0" fontId="36" fillId="0" borderId="36" xfId="0" applyFont="1" applyBorder="1" applyAlignment="1" applyProtection="1">
      <alignment horizontal="left" vertical="center"/>
      <protection locked="0"/>
    </xf>
    <xf numFmtId="0" fontId="36" fillId="0" borderId="1" xfId="0" applyFont="1" applyBorder="1" applyAlignment="1" applyProtection="1">
      <alignment horizontal="left" vertical="center"/>
      <protection locked="0"/>
    </xf>
    <xf numFmtId="0" fontId="40" fillId="0" borderId="1" xfId="0" applyFont="1" applyBorder="1" applyAlignment="1" applyProtection="1">
      <alignment horizontal="left" vertical="center"/>
      <protection locked="0"/>
    </xf>
    <xf numFmtId="0" fontId="41" fillId="0" borderId="1" xfId="0" applyFont="1" applyBorder="1" applyAlignment="1" applyProtection="1">
      <alignment horizontal="left" vertical="center"/>
      <protection locked="0"/>
    </xf>
    <xf numFmtId="0" fontId="39" fillId="0" borderId="34" xfId="0" applyFont="1" applyBorder="1" applyAlignment="1" applyProtection="1">
      <alignment horizontal="left" vertical="center"/>
      <protection locked="0"/>
    </xf>
    <xf numFmtId="0" fontId="36" fillId="0" borderId="1" xfId="0" applyFont="1" applyBorder="1" applyAlignment="1" applyProtection="1">
      <alignment horizontal="left" vertical="center" wrapText="1"/>
      <protection locked="0"/>
    </xf>
    <xf numFmtId="0" fontId="39" fillId="0" borderId="1" xfId="0" applyFont="1" applyBorder="1" applyAlignment="1" applyProtection="1">
      <alignment horizontal="center" vertical="center" wrapText="1"/>
      <protection locked="0"/>
    </xf>
    <xf numFmtId="0" fontId="36" fillId="0" borderId="29" xfId="0" applyFont="1" applyBorder="1" applyAlignment="1" applyProtection="1">
      <alignment horizontal="left" vertical="center" wrapText="1"/>
      <protection locked="0"/>
    </xf>
    <xf numFmtId="0" fontId="36" fillId="0" borderId="30" xfId="0" applyFont="1" applyBorder="1" applyAlignment="1" applyProtection="1">
      <alignment horizontal="left" vertical="center" wrapText="1"/>
      <protection locked="0"/>
    </xf>
    <xf numFmtId="0" fontId="36" fillId="0" borderId="31" xfId="0" applyFont="1" applyBorder="1" applyAlignment="1" applyProtection="1">
      <alignment horizontal="left" vertical="center" wrapText="1"/>
      <protection locked="0"/>
    </xf>
    <xf numFmtId="0" fontId="36" fillId="0" borderId="32" xfId="0" applyFont="1" applyBorder="1" applyAlignment="1" applyProtection="1">
      <alignment horizontal="left" vertical="center" wrapText="1"/>
      <protection locked="0"/>
    </xf>
    <xf numFmtId="0" fontId="36" fillId="0" borderId="33" xfId="0" applyFont="1" applyBorder="1" applyAlignment="1" applyProtection="1">
      <alignment horizontal="left" vertical="center" wrapText="1"/>
      <protection locked="0"/>
    </xf>
    <xf numFmtId="0" fontId="41" fillId="0" borderId="32" xfId="0" applyFont="1" applyBorder="1" applyAlignment="1" applyProtection="1">
      <alignment horizontal="left" vertical="center" wrapText="1"/>
      <protection locked="0"/>
    </xf>
    <xf numFmtId="0" fontId="41" fillId="0" borderId="33" xfId="0" applyFont="1" applyBorder="1" applyAlignment="1" applyProtection="1">
      <alignment horizontal="left" vertical="center" wrapText="1"/>
      <protection locked="0"/>
    </xf>
    <xf numFmtId="0" fontId="39" fillId="0" borderId="32" xfId="0" applyFont="1" applyBorder="1" applyAlignment="1" applyProtection="1">
      <alignment horizontal="left" vertical="center" wrapText="1"/>
      <protection locked="0"/>
    </xf>
    <xf numFmtId="0" fontId="39" fillId="0" borderId="33" xfId="0" applyFont="1" applyBorder="1" applyAlignment="1" applyProtection="1">
      <alignment horizontal="left" vertical="center" wrapText="1"/>
      <protection locked="0"/>
    </xf>
    <xf numFmtId="0" fontId="39" fillId="0" borderId="33" xfId="0" applyFont="1" applyBorder="1" applyAlignment="1" applyProtection="1">
      <alignment horizontal="left" vertical="center"/>
      <protection locked="0"/>
    </xf>
    <xf numFmtId="0" fontId="39" fillId="0" borderId="35" xfId="0" applyFont="1" applyBorder="1" applyAlignment="1" applyProtection="1">
      <alignment horizontal="left" vertical="center" wrapText="1"/>
      <protection locked="0"/>
    </xf>
    <xf numFmtId="0" fontId="39" fillId="0" borderId="34" xfId="0" applyFont="1" applyBorder="1" applyAlignment="1" applyProtection="1">
      <alignment horizontal="left" vertical="center" wrapText="1"/>
      <protection locked="0"/>
    </xf>
    <xf numFmtId="0" fontId="39" fillId="0" borderId="36" xfId="0" applyFont="1" applyBorder="1" applyAlignment="1" applyProtection="1">
      <alignment horizontal="left" vertical="center" wrapText="1"/>
      <protection locked="0"/>
    </xf>
    <xf numFmtId="0" fontId="39" fillId="0" borderId="1" xfId="0" applyFont="1" applyBorder="1" applyAlignment="1" applyProtection="1">
      <alignment horizontal="left" vertical="top"/>
      <protection locked="0"/>
    </xf>
    <xf numFmtId="0" fontId="39" fillId="0" borderId="1" xfId="0" applyFont="1" applyBorder="1" applyAlignment="1" applyProtection="1">
      <alignment horizontal="center" vertical="top"/>
      <protection locked="0"/>
    </xf>
    <xf numFmtId="0" fontId="39" fillId="0" borderId="35" xfId="0" applyFont="1" applyBorder="1" applyAlignment="1" applyProtection="1">
      <alignment horizontal="left" vertical="center"/>
      <protection locked="0"/>
    </xf>
    <xf numFmtId="0" fontId="39" fillId="0" borderId="36" xfId="0" applyFont="1" applyBorder="1" applyAlignment="1" applyProtection="1">
      <alignment horizontal="left" vertical="center"/>
      <protection locked="0"/>
    </xf>
    <xf numFmtId="0" fontId="41" fillId="0" borderId="0" xfId="0" applyFont="1" applyAlignment="1" applyProtection="1">
      <alignment vertical="center"/>
      <protection locked="0"/>
    </xf>
    <xf numFmtId="0" fontId="38" fillId="0" borderId="1" xfId="0" applyFont="1" applyBorder="1" applyAlignment="1" applyProtection="1">
      <alignment vertical="center"/>
      <protection locked="0"/>
    </xf>
    <xf numFmtId="0" fontId="41" fillId="0" borderId="34" xfId="0" applyFont="1" applyBorder="1" applyAlignment="1" applyProtection="1">
      <alignment vertical="center"/>
      <protection locked="0"/>
    </xf>
    <xf numFmtId="0" fontId="38" fillId="0" borderId="34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top"/>
      <protection locked="0"/>
    </xf>
    <xf numFmtId="49" fontId="39" fillId="0" borderId="1" xfId="0" applyNumberFormat="1" applyFont="1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vertical="top"/>
      <protection locked="0"/>
    </xf>
    <xf numFmtId="0" fontId="38" fillId="0" borderId="34" xfId="0" applyFont="1" applyBorder="1" applyAlignment="1" applyProtection="1">
      <alignment horizontal="left"/>
      <protection locked="0"/>
    </xf>
    <xf numFmtId="0" fontId="41" fillId="0" borderId="34" xfId="0" applyFont="1" applyBorder="1" applyAlignment="1" applyProtection="1">
      <protection locked="0"/>
    </xf>
    <xf numFmtId="0" fontId="36" fillId="0" borderId="32" xfId="0" applyFont="1" applyBorder="1" applyAlignment="1" applyProtection="1">
      <alignment vertical="top"/>
      <protection locked="0"/>
    </xf>
    <xf numFmtId="0" fontId="36" fillId="0" borderId="33" xfId="0" applyFont="1" applyBorder="1" applyAlignment="1" applyProtection="1">
      <alignment vertical="top"/>
      <protection locked="0"/>
    </xf>
    <xf numFmtId="0" fontId="36" fillId="0" borderId="1" xfId="0" applyFont="1" applyBorder="1" applyAlignment="1" applyProtection="1">
      <alignment horizontal="center" vertical="center"/>
      <protection locked="0"/>
    </xf>
    <xf numFmtId="0" fontId="36" fillId="0" borderId="1" xfId="0" applyFont="1" applyBorder="1" applyAlignment="1" applyProtection="1">
      <alignment horizontal="left" vertical="top"/>
      <protection locked="0"/>
    </xf>
    <xf numFmtId="0" fontId="36" fillId="0" borderId="35" xfId="0" applyFont="1" applyBorder="1" applyAlignment="1" applyProtection="1">
      <alignment vertical="top"/>
      <protection locked="0"/>
    </xf>
    <xf numFmtId="0" fontId="36" fillId="0" borderId="34" xfId="0" applyFont="1" applyBorder="1" applyAlignment="1" applyProtection="1">
      <alignment vertical="top"/>
      <protection locked="0"/>
    </xf>
    <xf numFmtId="0" fontId="36" fillId="0" borderId="36" xfId="0" applyFont="1" applyBorder="1" applyAlignment="1" applyProtection="1">
      <alignment vertical="top"/>
      <protection locked="0"/>
    </xf>
    <xf numFmtId="0" fontId="20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0" fillId="0" borderId="0" xfId="0" applyBorder="1" applyProtection="1"/>
    <xf numFmtId="0" fontId="3" fillId="0" borderId="0" xfId="0" applyFont="1" applyBorder="1" applyAlignment="1" applyProtection="1">
      <alignment horizontal="left" vertical="top" wrapText="1"/>
    </xf>
    <xf numFmtId="49" fontId="2" fillId="3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wrapText="1"/>
    </xf>
    <xf numFmtId="4" fontId="21" fillId="0" borderId="8" xfId="0" applyNumberFormat="1" applyFont="1" applyBorder="1" applyAlignment="1" applyProtection="1">
      <alignment vertical="center"/>
    </xf>
    <xf numFmtId="0" fontId="0" fillId="0" borderId="8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164" fontId="1" fillId="0" borderId="0" xfId="0" applyNumberFormat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0" fontId="3" fillId="4" borderId="10" xfId="0" applyFont="1" applyFill="1" applyBorder="1" applyAlignment="1" applyProtection="1">
      <alignment horizontal="left" vertical="center"/>
    </xf>
    <xf numFmtId="0" fontId="0" fillId="4" borderId="10" xfId="0" applyFont="1" applyFill="1" applyBorder="1" applyAlignment="1" applyProtection="1">
      <alignment vertical="center"/>
    </xf>
    <xf numFmtId="4" fontId="3" fillId="4" borderId="10" xfId="0" applyNumberFormat="1" applyFont="1" applyFill="1" applyBorder="1" applyAlignment="1" applyProtection="1">
      <alignment vertical="center"/>
    </xf>
    <xf numFmtId="0" fontId="0" fillId="4" borderId="11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3" fillId="0" borderId="15" xfId="0" applyFont="1" applyBorder="1" applyAlignment="1">
      <alignment horizontal="center" vertical="center"/>
    </xf>
    <xf numFmtId="0" fontId="23" fillId="0" borderId="16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8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2" fillId="5" borderId="9" xfId="0" applyFont="1" applyFill="1" applyBorder="1" applyAlignment="1" applyProtection="1">
      <alignment horizontal="center" vertical="center"/>
    </xf>
    <xf numFmtId="0" fontId="2" fillId="5" borderId="10" xfId="0" applyFont="1" applyFill="1" applyBorder="1" applyAlignment="1" applyProtection="1">
      <alignment horizontal="left" vertical="center"/>
    </xf>
    <xf numFmtId="0" fontId="2" fillId="5" borderId="10" xfId="0" applyFont="1" applyFill="1" applyBorder="1" applyAlignment="1" applyProtection="1">
      <alignment horizontal="center" vertical="center"/>
    </xf>
    <xf numFmtId="0" fontId="2" fillId="5" borderId="10" xfId="0" applyFont="1" applyFill="1" applyBorder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0" fillId="0" borderId="0" xfId="0"/>
    <xf numFmtId="0" fontId="3" fillId="0" borderId="0" xfId="0" applyFont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30" fillId="2" borderId="0" xfId="1" applyFont="1" applyFill="1" applyAlignment="1">
      <alignment vertical="center"/>
    </xf>
    <xf numFmtId="0" fontId="19" fillId="0" borderId="0" xfId="0" applyFont="1" applyBorder="1" applyAlignment="1" applyProtection="1">
      <alignment horizontal="left" vertical="center" wrapText="1"/>
    </xf>
    <xf numFmtId="0" fontId="19" fillId="0" borderId="0" xfId="0" applyFont="1" applyBorder="1" applyAlignment="1" applyProtection="1">
      <alignment horizontal="left" vertical="center"/>
    </xf>
    <xf numFmtId="0" fontId="19" fillId="0" borderId="0" xfId="0" applyFont="1" applyAlignment="1" applyProtection="1">
      <alignment horizontal="left" vertical="center" wrapText="1"/>
    </xf>
    <xf numFmtId="0" fontId="19" fillId="0" borderId="0" xfId="0" applyFont="1" applyAlignment="1" applyProtection="1">
      <alignment horizontal="left" vertical="center"/>
    </xf>
    <xf numFmtId="0" fontId="39" fillId="0" borderId="1" xfId="0" applyFont="1" applyBorder="1" applyAlignment="1" applyProtection="1">
      <alignment horizontal="left" vertical="center"/>
      <protection locked="0"/>
    </xf>
    <xf numFmtId="0" fontId="39" fillId="0" borderId="1" xfId="0" applyFont="1" applyBorder="1" applyAlignment="1" applyProtection="1">
      <alignment horizontal="left" vertical="top"/>
      <protection locked="0"/>
    </xf>
    <xf numFmtId="0" fontId="38" fillId="0" borderId="34" xfId="0" applyFont="1" applyBorder="1" applyAlignment="1" applyProtection="1">
      <alignment horizontal="left"/>
      <protection locked="0"/>
    </xf>
    <xf numFmtId="0" fontId="37" fillId="0" borderId="1" xfId="0" applyFont="1" applyBorder="1" applyAlignment="1" applyProtection="1">
      <alignment horizontal="center" vertical="center" wrapText="1"/>
      <protection locked="0"/>
    </xf>
    <xf numFmtId="0" fontId="37" fillId="0" borderId="1" xfId="0" applyFont="1" applyBorder="1" applyAlignment="1" applyProtection="1">
      <alignment horizontal="center" vertical="center"/>
      <protection locked="0"/>
    </xf>
    <xf numFmtId="49" fontId="39" fillId="0" borderId="1" xfId="0" applyNumberFormat="1" applyFont="1" applyBorder="1" applyAlignment="1" applyProtection="1">
      <alignment horizontal="left" vertical="center" wrapText="1"/>
      <protection locked="0"/>
    </xf>
    <xf numFmtId="0" fontId="39" fillId="0" borderId="1" xfId="0" applyFont="1" applyBorder="1" applyAlignment="1" applyProtection="1">
      <alignment horizontal="left" vertical="center" wrapText="1"/>
      <protection locked="0"/>
    </xf>
    <xf numFmtId="0" fontId="38" fillId="0" borderId="34" xfId="0" applyFont="1" applyBorder="1" applyAlignment="1" applyProtection="1">
      <alignment horizontal="left" wrapText="1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5"/>
  <sheetViews>
    <sheetView showGridLines="0" view="pageBreakPreview" zoomScaleNormal="100" zoomScaleSheetLayoutView="10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91" width="9.33203125" hidden="1"/>
  </cols>
  <sheetData>
    <row r="1" spans="1:74" ht="21.4" customHeight="1">
      <c r="A1" s="16" t="s">
        <v>0</v>
      </c>
      <c r="B1" s="17"/>
      <c r="C1" s="17"/>
      <c r="D1" s="18" t="s">
        <v>1</v>
      </c>
      <c r="E1" s="17"/>
      <c r="F1" s="17"/>
      <c r="G1" s="17"/>
      <c r="H1" s="17"/>
      <c r="I1" s="17"/>
      <c r="J1" s="17"/>
      <c r="K1" s="19" t="s">
        <v>2</v>
      </c>
      <c r="L1" s="19"/>
      <c r="M1" s="19"/>
      <c r="N1" s="19"/>
      <c r="O1" s="19"/>
      <c r="P1" s="19"/>
      <c r="Q1" s="19"/>
      <c r="R1" s="19"/>
      <c r="S1" s="19"/>
      <c r="T1" s="17"/>
      <c r="U1" s="17"/>
      <c r="V1" s="17"/>
      <c r="W1" s="19" t="s">
        <v>3</v>
      </c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20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2" t="s">
        <v>4</v>
      </c>
      <c r="BB1" s="22" t="s">
        <v>5</v>
      </c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T1" s="23" t="s">
        <v>6</v>
      </c>
      <c r="BU1" s="23" t="s">
        <v>6</v>
      </c>
      <c r="BV1" s="23" t="s">
        <v>7</v>
      </c>
    </row>
    <row r="2" spans="1:74" ht="36.950000000000003" customHeight="1">
      <c r="AR2" s="378"/>
      <c r="AS2" s="378"/>
      <c r="AT2" s="378"/>
      <c r="AU2" s="378"/>
      <c r="AV2" s="378"/>
      <c r="AW2" s="378"/>
      <c r="AX2" s="378"/>
      <c r="AY2" s="378"/>
      <c r="AZ2" s="378"/>
      <c r="BA2" s="378"/>
      <c r="BB2" s="378"/>
      <c r="BC2" s="378"/>
      <c r="BD2" s="378"/>
      <c r="BE2" s="378"/>
      <c r="BS2" s="24" t="s">
        <v>8</v>
      </c>
      <c r="BT2" s="24" t="s">
        <v>9</v>
      </c>
    </row>
    <row r="3" spans="1:74" ht="6.95" customHeight="1">
      <c r="B3" s="25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7"/>
      <c r="BS3" s="24" t="s">
        <v>8</v>
      </c>
      <c r="BT3" s="24" t="s">
        <v>10</v>
      </c>
    </row>
    <row r="4" spans="1:74" ht="36.950000000000003" customHeight="1">
      <c r="B4" s="28"/>
      <c r="C4" s="29"/>
      <c r="D4" s="30" t="s">
        <v>11</v>
      </c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31"/>
      <c r="AS4" s="32" t="s">
        <v>12</v>
      </c>
      <c r="BE4" s="33" t="s">
        <v>13</v>
      </c>
      <c r="BS4" s="24" t="s">
        <v>14</v>
      </c>
    </row>
    <row r="5" spans="1:74" ht="14.45" customHeight="1">
      <c r="B5" s="28"/>
      <c r="C5" s="29"/>
      <c r="D5" s="34" t="s">
        <v>15</v>
      </c>
      <c r="E5" s="29"/>
      <c r="F5" s="29"/>
      <c r="G5" s="29"/>
      <c r="H5" s="29"/>
      <c r="I5" s="29"/>
      <c r="J5" s="29"/>
      <c r="K5" s="343" t="s">
        <v>16</v>
      </c>
      <c r="L5" s="344"/>
      <c r="M5" s="344"/>
      <c r="N5" s="344"/>
      <c r="O5" s="344"/>
      <c r="P5" s="344"/>
      <c r="Q5" s="344"/>
      <c r="R5" s="344"/>
      <c r="S5" s="344"/>
      <c r="T5" s="344"/>
      <c r="U5" s="344"/>
      <c r="V5" s="344"/>
      <c r="W5" s="344"/>
      <c r="X5" s="344"/>
      <c r="Y5" s="344"/>
      <c r="Z5" s="344"/>
      <c r="AA5" s="344"/>
      <c r="AB5" s="344"/>
      <c r="AC5" s="344"/>
      <c r="AD5" s="344"/>
      <c r="AE5" s="344"/>
      <c r="AF5" s="344"/>
      <c r="AG5" s="344"/>
      <c r="AH5" s="344"/>
      <c r="AI5" s="344"/>
      <c r="AJ5" s="344"/>
      <c r="AK5" s="344"/>
      <c r="AL5" s="344"/>
      <c r="AM5" s="344"/>
      <c r="AN5" s="344"/>
      <c r="AO5" s="344"/>
      <c r="AP5" s="29"/>
      <c r="AQ5" s="31"/>
      <c r="BE5" s="341" t="s">
        <v>17</v>
      </c>
      <c r="BS5" s="24" t="s">
        <v>8</v>
      </c>
    </row>
    <row r="6" spans="1:74" ht="36.950000000000003" customHeight="1">
      <c r="B6" s="28"/>
      <c r="C6" s="29"/>
      <c r="D6" s="36" t="s">
        <v>18</v>
      </c>
      <c r="E6" s="29"/>
      <c r="F6" s="29"/>
      <c r="G6" s="29"/>
      <c r="H6" s="29"/>
      <c r="I6" s="29"/>
      <c r="J6" s="29"/>
      <c r="K6" s="345" t="s">
        <v>19</v>
      </c>
      <c r="L6" s="344"/>
      <c r="M6" s="344"/>
      <c r="N6" s="344"/>
      <c r="O6" s="344"/>
      <c r="P6" s="344"/>
      <c r="Q6" s="344"/>
      <c r="R6" s="344"/>
      <c r="S6" s="344"/>
      <c r="T6" s="344"/>
      <c r="U6" s="344"/>
      <c r="V6" s="344"/>
      <c r="W6" s="344"/>
      <c r="X6" s="344"/>
      <c r="Y6" s="344"/>
      <c r="Z6" s="344"/>
      <c r="AA6" s="344"/>
      <c r="AB6" s="344"/>
      <c r="AC6" s="344"/>
      <c r="AD6" s="344"/>
      <c r="AE6" s="344"/>
      <c r="AF6" s="344"/>
      <c r="AG6" s="344"/>
      <c r="AH6" s="344"/>
      <c r="AI6" s="344"/>
      <c r="AJ6" s="344"/>
      <c r="AK6" s="344"/>
      <c r="AL6" s="344"/>
      <c r="AM6" s="344"/>
      <c r="AN6" s="344"/>
      <c r="AO6" s="344"/>
      <c r="AP6" s="29"/>
      <c r="AQ6" s="31"/>
      <c r="BE6" s="342"/>
      <c r="BS6" s="24" t="s">
        <v>8</v>
      </c>
    </row>
    <row r="7" spans="1:74" ht="14.45" customHeight="1">
      <c r="B7" s="28"/>
      <c r="C7" s="29"/>
      <c r="D7" s="37" t="s">
        <v>20</v>
      </c>
      <c r="E7" s="29"/>
      <c r="F7" s="29"/>
      <c r="G7" s="29"/>
      <c r="H7" s="29"/>
      <c r="I7" s="29"/>
      <c r="J7" s="29"/>
      <c r="K7" s="35" t="s">
        <v>21</v>
      </c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37" t="s">
        <v>22</v>
      </c>
      <c r="AL7" s="29"/>
      <c r="AM7" s="29"/>
      <c r="AN7" s="35" t="s">
        <v>23</v>
      </c>
      <c r="AO7" s="29"/>
      <c r="AP7" s="29"/>
      <c r="AQ7" s="31"/>
      <c r="BE7" s="342"/>
      <c r="BS7" s="24" t="s">
        <v>8</v>
      </c>
    </row>
    <row r="8" spans="1:74" ht="14.45" customHeight="1">
      <c r="B8" s="28"/>
      <c r="C8" s="29"/>
      <c r="D8" s="37" t="s">
        <v>24</v>
      </c>
      <c r="E8" s="29"/>
      <c r="F8" s="29"/>
      <c r="G8" s="29"/>
      <c r="H8" s="29"/>
      <c r="I8" s="29"/>
      <c r="J8" s="29"/>
      <c r="K8" s="35" t="s">
        <v>25</v>
      </c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37" t="s">
        <v>26</v>
      </c>
      <c r="AL8" s="29"/>
      <c r="AM8" s="29"/>
      <c r="AN8" s="38" t="s">
        <v>27</v>
      </c>
      <c r="AO8" s="29"/>
      <c r="AP8" s="29"/>
      <c r="AQ8" s="31"/>
      <c r="BE8" s="342"/>
      <c r="BS8" s="24" t="s">
        <v>8</v>
      </c>
    </row>
    <row r="9" spans="1:74" ht="29.25" customHeight="1">
      <c r="B9" s="28"/>
      <c r="C9" s="29"/>
      <c r="D9" s="34" t="s">
        <v>28</v>
      </c>
      <c r="E9" s="29"/>
      <c r="F9" s="29"/>
      <c r="G9" s="29"/>
      <c r="H9" s="29"/>
      <c r="I9" s="29"/>
      <c r="J9" s="29"/>
      <c r="K9" s="39" t="s">
        <v>29</v>
      </c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31"/>
      <c r="BE9" s="342"/>
      <c r="BS9" s="24" t="s">
        <v>8</v>
      </c>
    </row>
    <row r="10" spans="1:74" ht="14.45" customHeight="1">
      <c r="B10" s="28"/>
      <c r="C10" s="29"/>
      <c r="D10" s="37" t="s">
        <v>30</v>
      </c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37" t="s">
        <v>31</v>
      </c>
      <c r="AL10" s="29"/>
      <c r="AM10" s="29"/>
      <c r="AN10" s="35" t="s">
        <v>23</v>
      </c>
      <c r="AO10" s="29"/>
      <c r="AP10" s="29"/>
      <c r="AQ10" s="31"/>
      <c r="BE10" s="342"/>
      <c r="BS10" s="24" t="s">
        <v>8</v>
      </c>
    </row>
    <row r="11" spans="1:74" ht="18.399999999999999" customHeight="1">
      <c r="B11" s="28"/>
      <c r="C11" s="29"/>
      <c r="D11" s="29"/>
      <c r="E11" s="35" t="s">
        <v>32</v>
      </c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37" t="s">
        <v>33</v>
      </c>
      <c r="AL11" s="29"/>
      <c r="AM11" s="29"/>
      <c r="AN11" s="35" t="s">
        <v>23</v>
      </c>
      <c r="AO11" s="29"/>
      <c r="AP11" s="29"/>
      <c r="AQ11" s="31"/>
      <c r="BE11" s="342"/>
      <c r="BS11" s="24" t="s">
        <v>8</v>
      </c>
    </row>
    <row r="12" spans="1:74" ht="6.95" customHeight="1">
      <c r="B12" s="28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31"/>
      <c r="BE12" s="342"/>
      <c r="BS12" s="24" t="s">
        <v>8</v>
      </c>
    </row>
    <row r="13" spans="1:74" ht="14.45" customHeight="1">
      <c r="B13" s="28"/>
      <c r="C13" s="29"/>
      <c r="D13" s="37" t="s">
        <v>34</v>
      </c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37" t="s">
        <v>31</v>
      </c>
      <c r="AL13" s="29"/>
      <c r="AM13" s="29"/>
      <c r="AN13" s="40" t="s">
        <v>35</v>
      </c>
      <c r="AO13" s="29"/>
      <c r="AP13" s="29"/>
      <c r="AQ13" s="31"/>
      <c r="BE13" s="342"/>
      <c r="BS13" s="24" t="s">
        <v>8</v>
      </c>
    </row>
    <row r="14" spans="1:74">
      <c r="B14" s="28"/>
      <c r="C14" s="29"/>
      <c r="D14" s="29"/>
      <c r="E14" s="346" t="s">
        <v>35</v>
      </c>
      <c r="F14" s="347"/>
      <c r="G14" s="347"/>
      <c r="H14" s="347"/>
      <c r="I14" s="347"/>
      <c r="J14" s="347"/>
      <c r="K14" s="347"/>
      <c r="L14" s="347"/>
      <c r="M14" s="347"/>
      <c r="N14" s="347"/>
      <c r="O14" s="347"/>
      <c r="P14" s="347"/>
      <c r="Q14" s="347"/>
      <c r="R14" s="347"/>
      <c r="S14" s="347"/>
      <c r="T14" s="347"/>
      <c r="U14" s="347"/>
      <c r="V14" s="347"/>
      <c r="W14" s="347"/>
      <c r="X14" s="347"/>
      <c r="Y14" s="347"/>
      <c r="Z14" s="347"/>
      <c r="AA14" s="347"/>
      <c r="AB14" s="347"/>
      <c r="AC14" s="347"/>
      <c r="AD14" s="347"/>
      <c r="AE14" s="347"/>
      <c r="AF14" s="347"/>
      <c r="AG14" s="347"/>
      <c r="AH14" s="347"/>
      <c r="AI14" s="347"/>
      <c r="AJ14" s="347"/>
      <c r="AK14" s="37" t="s">
        <v>33</v>
      </c>
      <c r="AL14" s="29"/>
      <c r="AM14" s="29"/>
      <c r="AN14" s="40" t="s">
        <v>35</v>
      </c>
      <c r="AO14" s="29"/>
      <c r="AP14" s="29"/>
      <c r="AQ14" s="31"/>
      <c r="BE14" s="342"/>
      <c r="BS14" s="24" t="s">
        <v>8</v>
      </c>
    </row>
    <row r="15" spans="1:74" ht="6.95" customHeight="1">
      <c r="B15" s="28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31"/>
      <c r="BE15" s="342"/>
      <c r="BS15" s="24" t="s">
        <v>6</v>
      </c>
    </row>
    <row r="16" spans="1:74" ht="14.45" customHeight="1">
      <c r="B16" s="28"/>
      <c r="C16" s="29"/>
      <c r="D16" s="37" t="s">
        <v>36</v>
      </c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37" t="s">
        <v>31</v>
      </c>
      <c r="AL16" s="29"/>
      <c r="AM16" s="29"/>
      <c r="AN16" s="35" t="s">
        <v>23</v>
      </c>
      <c r="AO16" s="29"/>
      <c r="AP16" s="29"/>
      <c r="AQ16" s="31"/>
      <c r="BE16" s="342"/>
      <c r="BS16" s="24" t="s">
        <v>6</v>
      </c>
    </row>
    <row r="17" spans="2:71" ht="18.399999999999999" customHeight="1">
      <c r="B17" s="28"/>
      <c r="C17" s="29"/>
      <c r="D17" s="29"/>
      <c r="E17" s="35" t="s">
        <v>37</v>
      </c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37" t="s">
        <v>33</v>
      </c>
      <c r="AL17" s="29"/>
      <c r="AM17" s="29"/>
      <c r="AN17" s="35" t="s">
        <v>23</v>
      </c>
      <c r="AO17" s="29"/>
      <c r="AP17" s="29"/>
      <c r="AQ17" s="31"/>
      <c r="BE17" s="342"/>
      <c r="BS17" s="24" t="s">
        <v>38</v>
      </c>
    </row>
    <row r="18" spans="2:71" ht="6.95" customHeight="1">
      <c r="B18" s="28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31"/>
      <c r="BE18" s="342"/>
      <c r="BS18" s="24" t="s">
        <v>8</v>
      </c>
    </row>
    <row r="19" spans="2:71" ht="14.45" customHeight="1">
      <c r="B19" s="28"/>
      <c r="C19" s="29"/>
      <c r="D19" s="37" t="s">
        <v>39</v>
      </c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31"/>
      <c r="BE19" s="342"/>
      <c r="BS19" s="24" t="s">
        <v>8</v>
      </c>
    </row>
    <row r="20" spans="2:71" ht="57" customHeight="1">
      <c r="B20" s="28"/>
      <c r="C20" s="29"/>
      <c r="D20" s="29"/>
      <c r="E20" s="348" t="s">
        <v>40</v>
      </c>
      <c r="F20" s="348"/>
      <c r="G20" s="348"/>
      <c r="H20" s="348"/>
      <c r="I20" s="348"/>
      <c r="J20" s="348"/>
      <c r="K20" s="348"/>
      <c r="L20" s="348"/>
      <c r="M20" s="348"/>
      <c r="N20" s="348"/>
      <c r="O20" s="348"/>
      <c r="P20" s="348"/>
      <c r="Q20" s="348"/>
      <c r="R20" s="348"/>
      <c r="S20" s="348"/>
      <c r="T20" s="348"/>
      <c r="U20" s="348"/>
      <c r="V20" s="348"/>
      <c r="W20" s="348"/>
      <c r="X20" s="348"/>
      <c r="Y20" s="348"/>
      <c r="Z20" s="348"/>
      <c r="AA20" s="348"/>
      <c r="AB20" s="348"/>
      <c r="AC20" s="348"/>
      <c r="AD20" s="348"/>
      <c r="AE20" s="348"/>
      <c r="AF20" s="348"/>
      <c r="AG20" s="348"/>
      <c r="AH20" s="348"/>
      <c r="AI20" s="348"/>
      <c r="AJ20" s="348"/>
      <c r="AK20" s="348"/>
      <c r="AL20" s="348"/>
      <c r="AM20" s="348"/>
      <c r="AN20" s="348"/>
      <c r="AO20" s="29"/>
      <c r="AP20" s="29"/>
      <c r="AQ20" s="31"/>
      <c r="BE20" s="342"/>
      <c r="BS20" s="24" t="s">
        <v>38</v>
      </c>
    </row>
    <row r="21" spans="2:71" ht="6.95" customHeight="1">
      <c r="B21" s="28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31"/>
      <c r="BE21" s="342"/>
    </row>
    <row r="22" spans="2:71" ht="6.95" customHeight="1">
      <c r="B22" s="28"/>
      <c r="C22" s="29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29"/>
      <c r="AQ22" s="31"/>
      <c r="BE22" s="342"/>
    </row>
    <row r="23" spans="2:71" s="1" customFormat="1" ht="25.9" customHeight="1">
      <c r="B23" s="42"/>
      <c r="C23" s="43"/>
      <c r="D23" s="44" t="s">
        <v>41</v>
      </c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349">
        <f>ROUND(AG51,2)</f>
        <v>0</v>
      </c>
      <c r="AL23" s="350"/>
      <c r="AM23" s="350"/>
      <c r="AN23" s="350"/>
      <c r="AO23" s="350"/>
      <c r="AP23" s="43"/>
      <c r="AQ23" s="46"/>
      <c r="BE23" s="342"/>
    </row>
    <row r="24" spans="2:71" s="1" customFormat="1" ht="6.95" customHeight="1">
      <c r="B24" s="42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6"/>
      <c r="BE24" s="342"/>
    </row>
    <row r="25" spans="2:71" s="1" customFormat="1" ht="13.5">
      <c r="B25" s="42"/>
      <c r="C25" s="43"/>
      <c r="D25" s="43"/>
      <c r="E25" s="43"/>
      <c r="F25" s="43"/>
      <c r="G25" s="43"/>
      <c r="H25" s="43"/>
      <c r="I25" s="43"/>
      <c r="J25" s="43"/>
      <c r="K25" s="43"/>
      <c r="L25" s="351" t="s">
        <v>42</v>
      </c>
      <c r="M25" s="351"/>
      <c r="N25" s="351"/>
      <c r="O25" s="351"/>
      <c r="P25" s="43"/>
      <c r="Q25" s="43"/>
      <c r="R25" s="43"/>
      <c r="S25" s="43"/>
      <c r="T25" s="43"/>
      <c r="U25" s="43"/>
      <c r="V25" s="43"/>
      <c r="W25" s="351" t="s">
        <v>43</v>
      </c>
      <c r="X25" s="351"/>
      <c r="Y25" s="351"/>
      <c r="Z25" s="351"/>
      <c r="AA25" s="351"/>
      <c r="AB25" s="351"/>
      <c r="AC25" s="351"/>
      <c r="AD25" s="351"/>
      <c r="AE25" s="351"/>
      <c r="AF25" s="43"/>
      <c r="AG25" s="43"/>
      <c r="AH25" s="43"/>
      <c r="AI25" s="43"/>
      <c r="AJ25" s="43"/>
      <c r="AK25" s="351" t="s">
        <v>44</v>
      </c>
      <c r="AL25" s="351"/>
      <c r="AM25" s="351"/>
      <c r="AN25" s="351"/>
      <c r="AO25" s="351"/>
      <c r="AP25" s="43"/>
      <c r="AQ25" s="46"/>
      <c r="BE25" s="342"/>
    </row>
    <row r="26" spans="2:71" s="2" customFormat="1" ht="14.45" customHeight="1">
      <c r="B26" s="48"/>
      <c r="C26" s="49"/>
      <c r="D26" s="50" t="s">
        <v>45</v>
      </c>
      <c r="E26" s="49"/>
      <c r="F26" s="50" t="s">
        <v>46</v>
      </c>
      <c r="G26" s="49"/>
      <c r="H26" s="49"/>
      <c r="I26" s="49"/>
      <c r="J26" s="49"/>
      <c r="K26" s="49"/>
      <c r="L26" s="352">
        <v>0.21</v>
      </c>
      <c r="M26" s="353"/>
      <c r="N26" s="353"/>
      <c r="O26" s="353"/>
      <c r="P26" s="49"/>
      <c r="Q26" s="49"/>
      <c r="R26" s="49"/>
      <c r="S26" s="49"/>
      <c r="T26" s="49"/>
      <c r="U26" s="49"/>
      <c r="V26" s="49"/>
      <c r="W26" s="354">
        <f>ROUND(AZ51,2)</f>
        <v>0</v>
      </c>
      <c r="X26" s="353"/>
      <c r="Y26" s="353"/>
      <c r="Z26" s="353"/>
      <c r="AA26" s="353"/>
      <c r="AB26" s="353"/>
      <c r="AC26" s="353"/>
      <c r="AD26" s="353"/>
      <c r="AE26" s="353"/>
      <c r="AF26" s="49"/>
      <c r="AG26" s="49"/>
      <c r="AH26" s="49"/>
      <c r="AI26" s="49"/>
      <c r="AJ26" s="49"/>
      <c r="AK26" s="354">
        <f>ROUND(AV51,2)</f>
        <v>0</v>
      </c>
      <c r="AL26" s="353"/>
      <c r="AM26" s="353"/>
      <c r="AN26" s="353"/>
      <c r="AO26" s="353"/>
      <c r="AP26" s="49"/>
      <c r="AQ26" s="51"/>
      <c r="BE26" s="342"/>
    </row>
    <row r="27" spans="2:71" s="2" customFormat="1" ht="14.45" customHeight="1">
      <c r="B27" s="48"/>
      <c r="C27" s="49"/>
      <c r="D27" s="49"/>
      <c r="E27" s="49"/>
      <c r="F27" s="50" t="s">
        <v>47</v>
      </c>
      <c r="G27" s="49"/>
      <c r="H27" s="49"/>
      <c r="I27" s="49"/>
      <c r="J27" s="49"/>
      <c r="K27" s="49"/>
      <c r="L27" s="352">
        <v>0.15</v>
      </c>
      <c r="M27" s="353"/>
      <c r="N27" s="353"/>
      <c r="O27" s="353"/>
      <c r="P27" s="49"/>
      <c r="Q27" s="49"/>
      <c r="R27" s="49"/>
      <c r="S27" s="49"/>
      <c r="T27" s="49"/>
      <c r="U27" s="49"/>
      <c r="V27" s="49"/>
      <c r="W27" s="354">
        <f>ROUND(BA51,2)</f>
        <v>0</v>
      </c>
      <c r="X27" s="353"/>
      <c r="Y27" s="353"/>
      <c r="Z27" s="353"/>
      <c r="AA27" s="353"/>
      <c r="AB27" s="353"/>
      <c r="AC27" s="353"/>
      <c r="AD27" s="353"/>
      <c r="AE27" s="353"/>
      <c r="AF27" s="49"/>
      <c r="AG27" s="49"/>
      <c r="AH27" s="49"/>
      <c r="AI27" s="49"/>
      <c r="AJ27" s="49"/>
      <c r="AK27" s="354">
        <f>ROUND(AW51,2)</f>
        <v>0</v>
      </c>
      <c r="AL27" s="353"/>
      <c r="AM27" s="353"/>
      <c r="AN27" s="353"/>
      <c r="AO27" s="353"/>
      <c r="AP27" s="49"/>
      <c r="AQ27" s="51"/>
      <c r="BE27" s="342"/>
    </row>
    <row r="28" spans="2:71" s="2" customFormat="1" ht="14.45" hidden="1" customHeight="1">
      <c r="B28" s="48"/>
      <c r="C28" s="49"/>
      <c r="D28" s="49"/>
      <c r="E28" s="49"/>
      <c r="F28" s="50" t="s">
        <v>48</v>
      </c>
      <c r="G28" s="49"/>
      <c r="H28" s="49"/>
      <c r="I28" s="49"/>
      <c r="J28" s="49"/>
      <c r="K28" s="49"/>
      <c r="L28" s="352">
        <v>0.21</v>
      </c>
      <c r="M28" s="353"/>
      <c r="N28" s="353"/>
      <c r="O28" s="353"/>
      <c r="P28" s="49"/>
      <c r="Q28" s="49"/>
      <c r="R28" s="49"/>
      <c r="S28" s="49"/>
      <c r="T28" s="49"/>
      <c r="U28" s="49"/>
      <c r="V28" s="49"/>
      <c r="W28" s="354">
        <f>ROUND(BB51,2)</f>
        <v>0</v>
      </c>
      <c r="X28" s="353"/>
      <c r="Y28" s="353"/>
      <c r="Z28" s="353"/>
      <c r="AA28" s="353"/>
      <c r="AB28" s="353"/>
      <c r="AC28" s="353"/>
      <c r="AD28" s="353"/>
      <c r="AE28" s="353"/>
      <c r="AF28" s="49"/>
      <c r="AG28" s="49"/>
      <c r="AH28" s="49"/>
      <c r="AI28" s="49"/>
      <c r="AJ28" s="49"/>
      <c r="AK28" s="354">
        <v>0</v>
      </c>
      <c r="AL28" s="353"/>
      <c r="AM28" s="353"/>
      <c r="AN28" s="353"/>
      <c r="AO28" s="353"/>
      <c r="AP28" s="49"/>
      <c r="AQ28" s="51"/>
      <c r="BE28" s="342"/>
    </row>
    <row r="29" spans="2:71" s="2" customFormat="1" ht="14.45" hidden="1" customHeight="1">
      <c r="B29" s="48"/>
      <c r="C29" s="49"/>
      <c r="D29" s="49"/>
      <c r="E29" s="49"/>
      <c r="F29" s="50" t="s">
        <v>49</v>
      </c>
      <c r="G29" s="49"/>
      <c r="H29" s="49"/>
      <c r="I29" s="49"/>
      <c r="J29" s="49"/>
      <c r="K29" s="49"/>
      <c r="L29" s="352">
        <v>0.15</v>
      </c>
      <c r="M29" s="353"/>
      <c r="N29" s="353"/>
      <c r="O29" s="353"/>
      <c r="P29" s="49"/>
      <c r="Q29" s="49"/>
      <c r="R29" s="49"/>
      <c r="S29" s="49"/>
      <c r="T29" s="49"/>
      <c r="U29" s="49"/>
      <c r="V29" s="49"/>
      <c r="W29" s="354">
        <f>ROUND(BC51,2)</f>
        <v>0</v>
      </c>
      <c r="X29" s="353"/>
      <c r="Y29" s="353"/>
      <c r="Z29" s="353"/>
      <c r="AA29" s="353"/>
      <c r="AB29" s="353"/>
      <c r="AC29" s="353"/>
      <c r="AD29" s="353"/>
      <c r="AE29" s="353"/>
      <c r="AF29" s="49"/>
      <c r="AG29" s="49"/>
      <c r="AH29" s="49"/>
      <c r="AI29" s="49"/>
      <c r="AJ29" s="49"/>
      <c r="AK29" s="354">
        <v>0</v>
      </c>
      <c r="AL29" s="353"/>
      <c r="AM29" s="353"/>
      <c r="AN29" s="353"/>
      <c r="AO29" s="353"/>
      <c r="AP29" s="49"/>
      <c r="AQ29" s="51"/>
      <c r="BE29" s="342"/>
    </row>
    <row r="30" spans="2:71" s="2" customFormat="1" ht="14.45" hidden="1" customHeight="1">
      <c r="B30" s="48"/>
      <c r="C30" s="49"/>
      <c r="D30" s="49"/>
      <c r="E30" s="49"/>
      <c r="F30" s="50" t="s">
        <v>50</v>
      </c>
      <c r="G30" s="49"/>
      <c r="H30" s="49"/>
      <c r="I30" s="49"/>
      <c r="J30" s="49"/>
      <c r="K30" s="49"/>
      <c r="L30" s="352">
        <v>0</v>
      </c>
      <c r="M30" s="353"/>
      <c r="N30" s="353"/>
      <c r="O30" s="353"/>
      <c r="P30" s="49"/>
      <c r="Q30" s="49"/>
      <c r="R30" s="49"/>
      <c r="S30" s="49"/>
      <c r="T30" s="49"/>
      <c r="U30" s="49"/>
      <c r="V30" s="49"/>
      <c r="W30" s="354">
        <f>ROUND(BD51,2)</f>
        <v>0</v>
      </c>
      <c r="X30" s="353"/>
      <c r="Y30" s="353"/>
      <c r="Z30" s="353"/>
      <c r="AA30" s="353"/>
      <c r="AB30" s="353"/>
      <c r="AC30" s="353"/>
      <c r="AD30" s="353"/>
      <c r="AE30" s="353"/>
      <c r="AF30" s="49"/>
      <c r="AG30" s="49"/>
      <c r="AH30" s="49"/>
      <c r="AI30" s="49"/>
      <c r="AJ30" s="49"/>
      <c r="AK30" s="354">
        <v>0</v>
      </c>
      <c r="AL30" s="353"/>
      <c r="AM30" s="353"/>
      <c r="AN30" s="353"/>
      <c r="AO30" s="353"/>
      <c r="AP30" s="49"/>
      <c r="AQ30" s="51"/>
      <c r="BE30" s="342"/>
    </row>
    <row r="31" spans="2:71" s="1" customFormat="1" ht="6.95" customHeight="1">
      <c r="B31" s="42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6"/>
      <c r="BE31" s="342"/>
    </row>
    <row r="32" spans="2:71" s="1" customFormat="1" ht="25.9" customHeight="1">
      <c r="B32" s="42"/>
      <c r="C32" s="52"/>
      <c r="D32" s="53" t="s">
        <v>51</v>
      </c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5" t="s">
        <v>52</v>
      </c>
      <c r="U32" s="54"/>
      <c r="V32" s="54"/>
      <c r="W32" s="54"/>
      <c r="X32" s="355" t="s">
        <v>53</v>
      </c>
      <c r="Y32" s="356"/>
      <c r="Z32" s="356"/>
      <c r="AA32" s="356"/>
      <c r="AB32" s="356"/>
      <c r="AC32" s="54"/>
      <c r="AD32" s="54"/>
      <c r="AE32" s="54"/>
      <c r="AF32" s="54"/>
      <c r="AG32" s="54"/>
      <c r="AH32" s="54"/>
      <c r="AI32" s="54"/>
      <c r="AJ32" s="54"/>
      <c r="AK32" s="357">
        <f>SUM(AK23:AK30)</f>
        <v>0</v>
      </c>
      <c r="AL32" s="356"/>
      <c r="AM32" s="356"/>
      <c r="AN32" s="356"/>
      <c r="AO32" s="358"/>
      <c r="AP32" s="52"/>
      <c r="AQ32" s="56"/>
      <c r="BE32" s="342"/>
    </row>
    <row r="33" spans="2:56" s="1" customFormat="1" ht="6.95" customHeight="1">
      <c r="B33" s="42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6"/>
    </row>
    <row r="34" spans="2:56" s="1" customFormat="1" ht="6.95" customHeight="1">
      <c r="B34" s="57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9"/>
    </row>
    <row r="38" spans="2:56" s="1" customFormat="1" ht="6.95" customHeight="1">
      <c r="B38" s="60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2"/>
    </row>
    <row r="39" spans="2:56" s="1" customFormat="1" ht="36.950000000000003" customHeight="1">
      <c r="B39" s="42"/>
      <c r="C39" s="63" t="s">
        <v>54</v>
      </c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2"/>
    </row>
    <row r="40" spans="2:56" s="1" customFormat="1" ht="6.95" customHeight="1">
      <c r="B40" s="42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2"/>
    </row>
    <row r="41" spans="2:56" s="3" customFormat="1" ht="14.45" customHeight="1">
      <c r="B41" s="65"/>
      <c r="C41" s="66" t="s">
        <v>15</v>
      </c>
      <c r="D41" s="67"/>
      <c r="E41" s="67"/>
      <c r="F41" s="67"/>
      <c r="G41" s="67"/>
      <c r="H41" s="67"/>
      <c r="I41" s="67"/>
      <c r="J41" s="67"/>
      <c r="K41" s="67"/>
      <c r="L41" s="67" t="str">
        <f>K5</f>
        <v>1-163-18b</v>
      </c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8"/>
    </row>
    <row r="42" spans="2:56" s="4" customFormat="1" ht="36.950000000000003" customHeight="1">
      <c r="B42" s="69"/>
      <c r="C42" s="70" t="s">
        <v>18</v>
      </c>
      <c r="D42" s="71"/>
      <c r="E42" s="71"/>
      <c r="F42" s="71"/>
      <c r="G42" s="71"/>
      <c r="H42" s="71"/>
      <c r="I42" s="71"/>
      <c r="J42" s="71"/>
      <c r="K42" s="71"/>
      <c r="L42" s="359" t="str">
        <f>K6</f>
        <v>Výměna výplní otvorů v obvodovém plášti MŠ Trávníčkova</v>
      </c>
      <c r="M42" s="360"/>
      <c r="N42" s="360"/>
      <c r="O42" s="360"/>
      <c r="P42" s="360"/>
      <c r="Q42" s="360"/>
      <c r="R42" s="360"/>
      <c r="S42" s="360"/>
      <c r="T42" s="360"/>
      <c r="U42" s="360"/>
      <c r="V42" s="360"/>
      <c r="W42" s="360"/>
      <c r="X42" s="360"/>
      <c r="Y42" s="360"/>
      <c r="Z42" s="360"/>
      <c r="AA42" s="360"/>
      <c r="AB42" s="360"/>
      <c r="AC42" s="360"/>
      <c r="AD42" s="360"/>
      <c r="AE42" s="360"/>
      <c r="AF42" s="360"/>
      <c r="AG42" s="360"/>
      <c r="AH42" s="360"/>
      <c r="AI42" s="360"/>
      <c r="AJ42" s="360"/>
      <c r="AK42" s="360"/>
      <c r="AL42" s="360"/>
      <c r="AM42" s="360"/>
      <c r="AN42" s="360"/>
      <c r="AO42" s="360"/>
      <c r="AP42" s="71"/>
      <c r="AQ42" s="71"/>
      <c r="AR42" s="72"/>
    </row>
    <row r="43" spans="2:56" s="1" customFormat="1" ht="6.95" customHeight="1">
      <c r="B43" s="42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2"/>
    </row>
    <row r="44" spans="2:56" s="1" customFormat="1">
      <c r="B44" s="42"/>
      <c r="C44" s="66" t="s">
        <v>24</v>
      </c>
      <c r="D44" s="64"/>
      <c r="E44" s="64"/>
      <c r="F44" s="64"/>
      <c r="G44" s="64"/>
      <c r="H44" s="64"/>
      <c r="I44" s="64"/>
      <c r="J44" s="64"/>
      <c r="K44" s="64"/>
      <c r="L44" s="73" t="str">
        <f>IF(K8="","",K8)</f>
        <v>Trávníčkova 1748/39, Praha 5 - Stodůlky</v>
      </c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6" t="s">
        <v>26</v>
      </c>
      <c r="AJ44" s="64"/>
      <c r="AK44" s="64"/>
      <c r="AL44" s="64"/>
      <c r="AM44" s="361" t="str">
        <f>IF(AN8= "","",AN8)</f>
        <v>18. 11. 2018</v>
      </c>
      <c r="AN44" s="361"/>
      <c r="AO44" s="64"/>
      <c r="AP44" s="64"/>
      <c r="AQ44" s="64"/>
      <c r="AR44" s="62"/>
    </row>
    <row r="45" spans="2:56" s="1" customFormat="1" ht="6.95" customHeight="1">
      <c r="B45" s="42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2"/>
    </row>
    <row r="46" spans="2:56" s="1" customFormat="1">
      <c r="B46" s="42"/>
      <c r="C46" s="66" t="s">
        <v>30</v>
      </c>
      <c r="D46" s="64"/>
      <c r="E46" s="64"/>
      <c r="F46" s="64"/>
      <c r="G46" s="64"/>
      <c r="H46" s="64"/>
      <c r="I46" s="64"/>
      <c r="J46" s="64"/>
      <c r="K46" s="64"/>
      <c r="L46" s="67" t="str">
        <f>IF(E11= "","",E11)</f>
        <v>Městská část Praha 13,Sluneční nám.2580/13,Praha 5</v>
      </c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6" t="s">
        <v>36</v>
      </c>
      <c r="AJ46" s="64"/>
      <c r="AK46" s="64"/>
      <c r="AL46" s="64"/>
      <c r="AM46" s="362" t="str">
        <f>IF(E17="","",E17)</f>
        <v xml:space="preserve"> </v>
      </c>
      <c r="AN46" s="362"/>
      <c r="AO46" s="362"/>
      <c r="AP46" s="362"/>
      <c r="AQ46" s="64"/>
      <c r="AR46" s="62"/>
      <c r="AS46" s="363" t="s">
        <v>55</v>
      </c>
      <c r="AT46" s="364"/>
      <c r="AU46" s="75"/>
      <c r="AV46" s="75"/>
      <c r="AW46" s="75"/>
      <c r="AX46" s="75"/>
      <c r="AY46" s="75"/>
      <c r="AZ46" s="75"/>
      <c r="BA46" s="75"/>
      <c r="BB46" s="75"/>
      <c r="BC46" s="75"/>
      <c r="BD46" s="76"/>
    </row>
    <row r="47" spans="2:56" s="1" customFormat="1">
      <c r="B47" s="42"/>
      <c r="C47" s="66" t="s">
        <v>34</v>
      </c>
      <c r="D47" s="64"/>
      <c r="E47" s="64"/>
      <c r="F47" s="64"/>
      <c r="G47" s="64"/>
      <c r="H47" s="64"/>
      <c r="I47" s="64"/>
      <c r="J47" s="64"/>
      <c r="K47" s="64"/>
      <c r="L47" s="67" t="str">
        <f>IF(E14= "Vyplň údaj","",E14)</f>
        <v/>
      </c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2"/>
      <c r="AS47" s="365"/>
      <c r="AT47" s="366"/>
      <c r="AU47" s="77"/>
      <c r="AV47" s="77"/>
      <c r="AW47" s="77"/>
      <c r="AX47" s="77"/>
      <c r="AY47" s="77"/>
      <c r="AZ47" s="77"/>
      <c r="BA47" s="77"/>
      <c r="BB47" s="77"/>
      <c r="BC47" s="77"/>
      <c r="BD47" s="78"/>
    </row>
    <row r="48" spans="2:56" s="1" customFormat="1" ht="10.9" customHeight="1">
      <c r="B48" s="42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2"/>
      <c r="AS48" s="367"/>
      <c r="AT48" s="368"/>
      <c r="AU48" s="43"/>
      <c r="AV48" s="43"/>
      <c r="AW48" s="43"/>
      <c r="AX48" s="43"/>
      <c r="AY48" s="43"/>
      <c r="AZ48" s="43"/>
      <c r="BA48" s="43"/>
      <c r="BB48" s="43"/>
      <c r="BC48" s="43"/>
      <c r="BD48" s="79"/>
    </row>
    <row r="49" spans="1:91" s="1" customFormat="1" ht="29.25" customHeight="1">
      <c r="B49" s="42"/>
      <c r="C49" s="369" t="s">
        <v>56</v>
      </c>
      <c r="D49" s="370"/>
      <c r="E49" s="370"/>
      <c r="F49" s="370"/>
      <c r="G49" s="370"/>
      <c r="H49" s="80"/>
      <c r="I49" s="371" t="s">
        <v>57</v>
      </c>
      <c r="J49" s="370"/>
      <c r="K49" s="370"/>
      <c r="L49" s="370"/>
      <c r="M49" s="370"/>
      <c r="N49" s="370"/>
      <c r="O49" s="370"/>
      <c r="P49" s="370"/>
      <c r="Q49" s="370"/>
      <c r="R49" s="370"/>
      <c r="S49" s="370"/>
      <c r="T49" s="370"/>
      <c r="U49" s="370"/>
      <c r="V49" s="370"/>
      <c r="W49" s="370"/>
      <c r="X49" s="370"/>
      <c r="Y49" s="370"/>
      <c r="Z49" s="370"/>
      <c r="AA49" s="370"/>
      <c r="AB49" s="370"/>
      <c r="AC49" s="370"/>
      <c r="AD49" s="370"/>
      <c r="AE49" s="370"/>
      <c r="AF49" s="370"/>
      <c r="AG49" s="372" t="s">
        <v>58</v>
      </c>
      <c r="AH49" s="370"/>
      <c r="AI49" s="370"/>
      <c r="AJ49" s="370"/>
      <c r="AK49" s="370"/>
      <c r="AL49" s="370"/>
      <c r="AM49" s="370"/>
      <c r="AN49" s="371" t="s">
        <v>59</v>
      </c>
      <c r="AO49" s="370"/>
      <c r="AP49" s="370"/>
      <c r="AQ49" s="81" t="s">
        <v>60</v>
      </c>
      <c r="AR49" s="62"/>
      <c r="AS49" s="82" t="s">
        <v>61</v>
      </c>
      <c r="AT49" s="83" t="s">
        <v>62</v>
      </c>
      <c r="AU49" s="83" t="s">
        <v>63</v>
      </c>
      <c r="AV49" s="83" t="s">
        <v>64</v>
      </c>
      <c r="AW49" s="83" t="s">
        <v>65</v>
      </c>
      <c r="AX49" s="83" t="s">
        <v>66</v>
      </c>
      <c r="AY49" s="83" t="s">
        <v>67</v>
      </c>
      <c r="AZ49" s="83" t="s">
        <v>68</v>
      </c>
      <c r="BA49" s="83" t="s">
        <v>69</v>
      </c>
      <c r="BB49" s="83" t="s">
        <v>70</v>
      </c>
      <c r="BC49" s="83" t="s">
        <v>71</v>
      </c>
      <c r="BD49" s="84" t="s">
        <v>72</v>
      </c>
    </row>
    <row r="50" spans="1:91" s="1" customFormat="1" ht="10.9" customHeight="1">
      <c r="B50" s="42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2"/>
      <c r="AS50" s="85"/>
      <c r="AT50" s="86"/>
      <c r="AU50" s="86"/>
      <c r="AV50" s="86"/>
      <c r="AW50" s="86"/>
      <c r="AX50" s="86"/>
      <c r="AY50" s="86"/>
      <c r="AZ50" s="86"/>
      <c r="BA50" s="86"/>
      <c r="BB50" s="86"/>
      <c r="BC50" s="86"/>
      <c r="BD50" s="87"/>
    </row>
    <row r="51" spans="1:91" s="4" customFormat="1" ht="32.450000000000003" customHeight="1">
      <c r="B51" s="69"/>
      <c r="C51" s="88" t="s">
        <v>73</v>
      </c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376">
        <f>ROUND(SUM(AG52:AG53),2)</f>
        <v>0</v>
      </c>
      <c r="AH51" s="376"/>
      <c r="AI51" s="376"/>
      <c r="AJ51" s="376"/>
      <c r="AK51" s="376"/>
      <c r="AL51" s="376"/>
      <c r="AM51" s="376"/>
      <c r="AN51" s="377">
        <f>SUM(AG51,AT51)</f>
        <v>0</v>
      </c>
      <c r="AO51" s="377"/>
      <c r="AP51" s="377"/>
      <c r="AQ51" s="90" t="s">
        <v>23</v>
      </c>
      <c r="AR51" s="72"/>
      <c r="AS51" s="91">
        <f>ROUND(SUM(AS52:AS53),2)</f>
        <v>0</v>
      </c>
      <c r="AT51" s="92">
        <f>ROUND(SUM(AV51:AW51),2)</f>
        <v>0</v>
      </c>
      <c r="AU51" s="93">
        <f>ROUND(SUM(AU52:AU53),5)</f>
        <v>0</v>
      </c>
      <c r="AV51" s="92">
        <f>ROUND(AZ51*L26,2)</f>
        <v>0</v>
      </c>
      <c r="AW51" s="92">
        <f>ROUND(BA51*L27,2)</f>
        <v>0</v>
      </c>
      <c r="AX51" s="92">
        <f>ROUND(BB51*L26,2)</f>
        <v>0</v>
      </c>
      <c r="AY51" s="92">
        <f>ROUND(BC51*L27,2)</f>
        <v>0</v>
      </c>
      <c r="AZ51" s="92">
        <f>ROUND(SUM(AZ52:AZ53),2)</f>
        <v>0</v>
      </c>
      <c r="BA51" s="92">
        <f>ROUND(SUM(BA52:BA53),2)</f>
        <v>0</v>
      </c>
      <c r="BB51" s="92">
        <f>ROUND(SUM(BB52:BB53),2)</f>
        <v>0</v>
      </c>
      <c r="BC51" s="92">
        <f>ROUND(SUM(BC52:BC53),2)</f>
        <v>0</v>
      </c>
      <c r="BD51" s="94">
        <f>ROUND(SUM(BD52:BD53),2)</f>
        <v>0</v>
      </c>
      <c r="BS51" s="95" t="s">
        <v>74</v>
      </c>
      <c r="BT51" s="95" t="s">
        <v>75</v>
      </c>
      <c r="BV51" s="95" t="s">
        <v>76</v>
      </c>
      <c r="BW51" s="95" t="s">
        <v>7</v>
      </c>
      <c r="BX51" s="95" t="s">
        <v>77</v>
      </c>
      <c r="CL51" s="95" t="s">
        <v>21</v>
      </c>
    </row>
    <row r="52" spans="1:91" s="5" customFormat="1" ht="31.5" customHeight="1">
      <c r="A52" s="96" t="s">
        <v>78</v>
      </c>
      <c r="B52" s="97"/>
      <c r="C52" s="98"/>
      <c r="D52" s="375" t="s">
        <v>16</v>
      </c>
      <c r="E52" s="375"/>
      <c r="F52" s="375"/>
      <c r="G52" s="375"/>
      <c r="H52" s="375"/>
      <c r="I52" s="99"/>
      <c r="J52" s="375" t="s">
        <v>19</v>
      </c>
      <c r="K52" s="375"/>
      <c r="L52" s="375"/>
      <c r="M52" s="375"/>
      <c r="N52" s="375"/>
      <c r="O52" s="375"/>
      <c r="P52" s="375"/>
      <c r="Q52" s="375"/>
      <c r="R52" s="375"/>
      <c r="S52" s="375"/>
      <c r="T52" s="375"/>
      <c r="U52" s="375"/>
      <c r="V52" s="375"/>
      <c r="W52" s="375"/>
      <c r="X52" s="375"/>
      <c r="Y52" s="375"/>
      <c r="Z52" s="375"/>
      <c r="AA52" s="375"/>
      <c r="AB52" s="375"/>
      <c r="AC52" s="375"/>
      <c r="AD52" s="375"/>
      <c r="AE52" s="375"/>
      <c r="AF52" s="375"/>
      <c r="AG52" s="373">
        <f>'1-163-18b - Výměna výplní...'!J25</f>
        <v>0</v>
      </c>
      <c r="AH52" s="374"/>
      <c r="AI52" s="374"/>
      <c r="AJ52" s="374"/>
      <c r="AK52" s="374"/>
      <c r="AL52" s="374"/>
      <c r="AM52" s="374"/>
      <c r="AN52" s="373">
        <f>SUM(AG52,AT52)</f>
        <v>0</v>
      </c>
      <c r="AO52" s="374"/>
      <c r="AP52" s="374"/>
      <c r="AQ52" s="100" t="s">
        <v>79</v>
      </c>
      <c r="AR52" s="101"/>
      <c r="AS52" s="102">
        <v>0</v>
      </c>
      <c r="AT52" s="103">
        <f>ROUND(SUM(AV52:AW52),2)</f>
        <v>0</v>
      </c>
      <c r="AU52" s="104">
        <f>'1-163-18b - Výměna výplní...'!P85</f>
        <v>0</v>
      </c>
      <c r="AV52" s="103">
        <f>'1-163-18b - Výměna výplní...'!J28</f>
        <v>0</v>
      </c>
      <c r="AW52" s="103">
        <f>'1-163-18b - Výměna výplní...'!J29</f>
        <v>0</v>
      </c>
      <c r="AX52" s="103">
        <f>'1-163-18b - Výměna výplní...'!J30</f>
        <v>0</v>
      </c>
      <c r="AY52" s="103">
        <f>'1-163-18b - Výměna výplní...'!J31</f>
        <v>0</v>
      </c>
      <c r="AZ52" s="103">
        <f>'1-163-18b - Výměna výplní...'!F28</f>
        <v>0</v>
      </c>
      <c r="BA52" s="103">
        <f>'1-163-18b - Výměna výplní...'!F29</f>
        <v>0</v>
      </c>
      <c r="BB52" s="103">
        <f>'1-163-18b - Výměna výplní...'!F30</f>
        <v>0</v>
      </c>
      <c r="BC52" s="103">
        <f>'1-163-18b - Výměna výplní...'!F31</f>
        <v>0</v>
      </c>
      <c r="BD52" s="105">
        <f>'1-163-18b - Výměna výplní...'!F32</f>
        <v>0</v>
      </c>
      <c r="BT52" s="106" t="s">
        <v>80</v>
      </c>
      <c r="BU52" s="106" t="s">
        <v>81</v>
      </c>
      <c r="BV52" s="106" t="s">
        <v>76</v>
      </c>
      <c r="BW52" s="106" t="s">
        <v>7</v>
      </c>
      <c r="BX52" s="106" t="s">
        <v>77</v>
      </c>
      <c r="CL52" s="106" t="s">
        <v>21</v>
      </c>
    </row>
    <row r="53" spans="1:91" s="5" customFormat="1" ht="16.5" customHeight="1">
      <c r="A53" s="96" t="s">
        <v>78</v>
      </c>
      <c r="B53" s="97"/>
      <c r="C53" s="98"/>
      <c r="D53" s="375" t="s">
        <v>82</v>
      </c>
      <c r="E53" s="375"/>
      <c r="F53" s="375"/>
      <c r="G53" s="375"/>
      <c r="H53" s="375"/>
      <c r="I53" s="99"/>
      <c r="J53" s="375" t="s">
        <v>83</v>
      </c>
      <c r="K53" s="375"/>
      <c r="L53" s="375"/>
      <c r="M53" s="375"/>
      <c r="N53" s="375"/>
      <c r="O53" s="375"/>
      <c r="P53" s="375"/>
      <c r="Q53" s="375"/>
      <c r="R53" s="375"/>
      <c r="S53" s="375"/>
      <c r="T53" s="375"/>
      <c r="U53" s="375"/>
      <c r="V53" s="375"/>
      <c r="W53" s="375"/>
      <c r="X53" s="375"/>
      <c r="Y53" s="375"/>
      <c r="Z53" s="375"/>
      <c r="AA53" s="375"/>
      <c r="AB53" s="375"/>
      <c r="AC53" s="375"/>
      <c r="AD53" s="375"/>
      <c r="AE53" s="375"/>
      <c r="AF53" s="375"/>
      <c r="AG53" s="373">
        <f>'VRN - Vedlejší rozpočtové...'!J27</f>
        <v>0</v>
      </c>
      <c r="AH53" s="374"/>
      <c r="AI53" s="374"/>
      <c r="AJ53" s="374"/>
      <c r="AK53" s="374"/>
      <c r="AL53" s="374"/>
      <c r="AM53" s="374"/>
      <c r="AN53" s="373">
        <f>SUM(AG53,AT53)</f>
        <v>0</v>
      </c>
      <c r="AO53" s="374"/>
      <c r="AP53" s="374"/>
      <c r="AQ53" s="100" t="s">
        <v>79</v>
      </c>
      <c r="AR53" s="101"/>
      <c r="AS53" s="107">
        <v>0</v>
      </c>
      <c r="AT53" s="108">
        <f>ROUND(SUM(AV53:AW53),2)</f>
        <v>0</v>
      </c>
      <c r="AU53" s="109">
        <f>'VRN - Vedlejší rozpočtové...'!P80</f>
        <v>0</v>
      </c>
      <c r="AV53" s="108">
        <f>'VRN - Vedlejší rozpočtové...'!J30</f>
        <v>0</v>
      </c>
      <c r="AW53" s="108">
        <f>'VRN - Vedlejší rozpočtové...'!J31</f>
        <v>0</v>
      </c>
      <c r="AX53" s="108">
        <f>'VRN - Vedlejší rozpočtové...'!J32</f>
        <v>0</v>
      </c>
      <c r="AY53" s="108">
        <f>'VRN - Vedlejší rozpočtové...'!J33</f>
        <v>0</v>
      </c>
      <c r="AZ53" s="108">
        <f>'VRN - Vedlejší rozpočtové...'!F30</f>
        <v>0</v>
      </c>
      <c r="BA53" s="108">
        <f>'VRN - Vedlejší rozpočtové...'!F31</f>
        <v>0</v>
      </c>
      <c r="BB53" s="108">
        <f>'VRN - Vedlejší rozpočtové...'!F32</f>
        <v>0</v>
      </c>
      <c r="BC53" s="108">
        <f>'VRN - Vedlejší rozpočtové...'!F33</f>
        <v>0</v>
      </c>
      <c r="BD53" s="110">
        <f>'VRN - Vedlejší rozpočtové...'!F34</f>
        <v>0</v>
      </c>
      <c r="BT53" s="106" t="s">
        <v>80</v>
      </c>
      <c r="BV53" s="106" t="s">
        <v>76</v>
      </c>
      <c r="BW53" s="106" t="s">
        <v>84</v>
      </c>
      <c r="BX53" s="106" t="s">
        <v>7</v>
      </c>
      <c r="CL53" s="106" t="s">
        <v>21</v>
      </c>
      <c r="CM53" s="106" t="s">
        <v>85</v>
      </c>
    </row>
    <row r="54" spans="1:91" s="1" customFormat="1" ht="30" customHeight="1">
      <c r="B54" s="42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2"/>
    </row>
    <row r="55" spans="1:91" s="1" customFormat="1" ht="6.95" customHeight="1">
      <c r="B55" s="57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62"/>
    </row>
  </sheetData>
  <sheetProtection algorithmName="SHA-512" hashValue="AMHDnYBKZG4IY32zMja/CV8CR6hC3dMC8AkwRgo1xS6127elIGLq2HU2hzC2pyAN/kaE1ewoBf2GRJeG4OK0lQ==" saltValue="JPULIcrz+32eK8kXFxbPYUMVAnCbhFNW5AdliYQEIAe+alrESsz4Rmsom+mR9Wb8FbEZmeJtC99Li48aubdeHg==" spinCount="100000" sheet="1" objects="1" scenarios="1" formatColumns="0" formatRows="0"/>
  <mergeCells count="45">
    <mergeCell ref="AG51:AM51"/>
    <mergeCell ref="AN51:AP51"/>
    <mergeCell ref="AR2:BE2"/>
    <mergeCell ref="AN52:AP52"/>
    <mergeCell ref="AG52:AM52"/>
    <mergeCell ref="D52:H52"/>
    <mergeCell ref="J52:AF52"/>
    <mergeCell ref="AN53:AP53"/>
    <mergeCell ref="AG53:AM53"/>
    <mergeCell ref="D53:H53"/>
    <mergeCell ref="J53:AF53"/>
    <mergeCell ref="L42:AO42"/>
    <mergeCell ref="AM44:AN44"/>
    <mergeCell ref="AM46:AP46"/>
    <mergeCell ref="AS46:AT48"/>
    <mergeCell ref="C49:G49"/>
    <mergeCell ref="I49:AF49"/>
    <mergeCell ref="AG49:AM49"/>
    <mergeCell ref="AN49:AP49"/>
    <mergeCell ref="L30:O30"/>
    <mergeCell ref="W30:AE30"/>
    <mergeCell ref="AK30:AO30"/>
    <mergeCell ref="X32:AB32"/>
    <mergeCell ref="AK32:AO32"/>
    <mergeCell ref="W28:AE28"/>
    <mergeCell ref="AK28:AO28"/>
    <mergeCell ref="L29:O29"/>
    <mergeCell ref="W29:AE29"/>
    <mergeCell ref="AK29:AO29"/>
    <mergeCell ref="BE5:BE32"/>
    <mergeCell ref="K5:AO5"/>
    <mergeCell ref="K6:AO6"/>
    <mergeCell ref="E14:AJ14"/>
    <mergeCell ref="E20:AN20"/>
    <mergeCell ref="AK23:AO23"/>
    <mergeCell ref="L25:O25"/>
    <mergeCell ref="W25:AE25"/>
    <mergeCell ref="AK25:AO25"/>
    <mergeCell ref="L26:O26"/>
    <mergeCell ref="W26:AE26"/>
    <mergeCell ref="AK26:AO26"/>
    <mergeCell ref="L27:O27"/>
    <mergeCell ref="W27:AE27"/>
    <mergeCell ref="AK27:AO27"/>
    <mergeCell ref="L28:O28"/>
  </mergeCells>
  <hyperlinks>
    <hyperlink ref="K1:S1" location="C2" display="1) Rekapitulace stavby" xr:uid="{00000000-0004-0000-0000-000000000000}"/>
    <hyperlink ref="W1:AI1" location="C51" display="2) Rekapitulace objektů stavby a soupisů prací" xr:uid="{00000000-0004-0000-0000-000001000000}"/>
    <hyperlink ref="A52" location="'1-163-18b - Výměna výplní...'!C2" display="/" xr:uid="{00000000-0004-0000-0000-000002000000}"/>
    <hyperlink ref="A53" location="'VRN - Vedlejší rozpočtové...'!C2" display="/" xr:uid="{00000000-0004-0000-0000-000003000000}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R725"/>
  <sheetViews>
    <sheetView showGridLines="0" tabSelected="1" view="pageBreakPreview" zoomScaleNormal="100" zoomScaleSheetLayoutView="10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11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1"/>
      <c r="B1" s="112"/>
      <c r="C1" s="112"/>
      <c r="D1" s="113" t="s">
        <v>1</v>
      </c>
      <c r="E1" s="112"/>
      <c r="F1" s="114" t="s">
        <v>86</v>
      </c>
      <c r="G1" s="383" t="s">
        <v>87</v>
      </c>
      <c r="H1" s="383"/>
      <c r="I1" s="115"/>
      <c r="J1" s="114" t="s">
        <v>88</v>
      </c>
      <c r="K1" s="113" t="s">
        <v>89</v>
      </c>
      <c r="L1" s="114" t="s">
        <v>90</v>
      </c>
      <c r="M1" s="114"/>
      <c r="N1" s="114"/>
      <c r="O1" s="114"/>
      <c r="P1" s="114"/>
      <c r="Q1" s="114"/>
      <c r="R1" s="114"/>
      <c r="S1" s="114"/>
      <c r="T1" s="114"/>
      <c r="U1" s="20"/>
      <c r="V1" s="20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</row>
    <row r="2" spans="1:70" ht="36.950000000000003" customHeight="1">
      <c r="L2" s="378"/>
      <c r="M2" s="378"/>
      <c r="N2" s="378"/>
      <c r="O2" s="378"/>
      <c r="P2" s="378"/>
      <c r="Q2" s="378"/>
      <c r="R2" s="378"/>
      <c r="S2" s="378"/>
      <c r="T2" s="378"/>
      <c r="U2" s="378"/>
      <c r="V2" s="378"/>
      <c r="AT2" s="24" t="s">
        <v>7</v>
      </c>
    </row>
    <row r="3" spans="1:70" ht="6.95" customHeight="1">
      <c r="B3" s="25"/>
      <c r="C3" s="26"/>
      <c r="D3" s="26"/>
      <c r="E3" s="26"/>
      <c r="F3" s="26"/>
      <c r="G3" s="26"/>
      <c r="H3" s="26"/>
      <c r="I3" s="116"/>
      <c r="J3" s="26"/>
      <c r="K3" s="27"/>
      <c r="AT3" s="24" t="s">
        <v>85</v>
      </c>
    </row>
    <row r="4" spans="1:70" ht="36.950000000000003" customHeight="1">
      <c r="B4" s="28"/>
      <c r="C4" s="29"/>
      <c r="D4" s="30" t="s">
        <v>91</v>
      </c>
      <c r="E4" s="29"/>
      <c r="F4" s="29"/>
      <c r="G4" s="29"/>
      <c r="H4" s="29"/>
      <c r="I4" s="117"/>
      <c r="J4" s="29"/>
      <c r="K4" s="31"/>
      <c r="M4" s="32" t="s">
        <v>12</v>
      </c>
      <c r="AT4" s="24" t="s">
        <v>6</v>
      </c>
    </row>
    <row r="5" spans="1:70" ht="6.95" customHeight="1">
      <c r="B5" s="28"/>
      <c r="C5" s="29"/>
      <c r="D5" s="29"/>
      <c r="E5" s="29"/>
      <c r="F5" s="29"/>
      <c r="G5" s="29"/>
      <c r="H5" s="29"/>
      <c r="I5" s="117"/>
      <c r="J5" s="29"/>
      <c r="K5" s="31"/>
    </row>
    <row r="6" spans="1:70" s="1" customFormat="1">
      <c r="B6" s="42"/>
      <c r="C6" s="43"/>
      <c r="D6" s="37" t="s">
        <v>18</v>
      </c>
      <c r="E6" s="43"/>
      <c r="F6" s="43"/>
      <c r="G6" s="43"/>
      <c r="H6" s="43"/>
      <c r="I6" s="118"/>
      <c r="J6" s="43"/>
      <c r="K6" s="46"/>
    </row>
    <row r="7" spans="1:70" s="1" customFormat="1" ht="36.950000000000003" customHeight="1">
      <c r="B7" s="42"/>
      <c r="C7" s="43"/>
      <c r="D7" s="43"/>
      <c r="E7" s="379" t="s">
        <v>19</v>
      </c>
      <c r="F7" s="380"/>
      <c r="G7" s="380"/>
      <c r="H7" s="380"/>
      <c r="I7" s="118"/>
      <c r="J7" s="43"/>
      <c r="K7" s="46"/>
    </row>
    <row r="8" spans="1:70" s="1" customFormat="1" ht="13.5">
      <c r="B8" s="42"/>
      <c r="C8" s="43"/>
      <c r="D8" s="43"/>
      <c r="E8" s="43"/>
      <c r="F8" s="43"/>
      <c r="G8" s="43"/>
      <c r="H8" s="43"/>
      <c r="I8" s="118"/>
      <c r="J8" s="43"/>
      <c r="K8" s="46"/>
    </row>
    <row r="9" spans="1:70" s="1" customFormat="1" ht="14.45" customHeight="1">
      <c r="B9" s="42"/>
      <c r="C9" s="43"/>
      <c r="D9" s="37" t="s">
        <v>20</v>
      </c>
      <c r="E9" s="43"/>
      <c r="F9" s="35" t="s">
        <v>21</v>
      </c>
      <c r="G9" s="43"/>
      <c r="H9" s="43"/>
      <c r="I9" s="119" t="s">
        <v>22</v>
      </c>
      <c r="J9" s="35" t="s">
        <v>23</v>
      </c>
      <c r="K9" s="46"/>
    </row>
    <row r="10" spans="1:70" s="1" customFormat="1" ht="14.45" customHeight="1">
      <c r="B10" s="42"/>
      <c r="C10" s="43"/>
      <c r="D10" s="37" t="s">
        <v>24</v>
      </c>
      <c r="E10" s="43"/>
      <c r="F10" s="35" t="s">
        <v>25</v>
      </c>
      <c r="G10" s="43"/>
      <c r="H10" s="43"/>
      <c r="I10" s="119" t="s">
        <v>26</v>
      </c>
      <c r="J10" s="120" t="str">
        <f>'Rekapitulace stavby'!AN8</f>
        <v>18. 11. 2018</v>
      </c>
      <c r="K10" s="46"/>
    </row>
    <row r="11" spans="1:70" s="1" customFormat="1" ht="21.75" customHeight="1">
      <c r="B11" s="42"/>
      <c r="C11" s="43"/>
      <c r="D11" s="34" t="s">
        <v>28</v>
      </c>
      <c r="E11" s="43"/>
      <c r="F11" s="39" t="s">
        <v>29</v>
      </c>
      <c r="G11" s="43"/>
      <c r="H11" s="43"/>
      <c r="I11" s="118"/>
      <c r="J11" s="43"/>
      <c r="K11" s="46"/>
    </row>
    <row r="12" spans="1:70" s="1" customFormat="1" ht="14.45" customHeight="1">
      <c r="B12" s="42"/>
      <c r="C12" s="43"/>
      <c r="D12" s="37" t="s">
        <v>30</v>
      </c>
      <c r="E12" s="43"/>
      <c r="F12" s="43"/>
      <c r="G12" s="43"/>
      <c r="H12" s="43"/>
      <c r="I12" s="119" t="s">
        <v>31</v>
      </c>
      <c r="J12" s="35" t="s">
        <v>23</v>
      </c>
      <c r="K12" s="46"/>
    </row>
    <row r="13" spans="1:70" s="1" customFormat="1" ht="18" customHeight="1">
      <c r="B13" s="42"/>
      <c r="C13" s="43"/>
      <c r="D13" s="43"/>
      <c r="E13" s="35" t="s">
        <v>32</v>
      </c>
      <c r="F13" s="43"/>
      <c r="G13" s="43"/>
      <c r="H13" s="43"/>
      <c r="I13" s="119" t="s">
        <v>33</v>
      </c>
      <c r="J13" s="35" t="s">
        <v>23</v>
      </c>
      <c r="K13" s="46"/>
    </row>
    <row r="14" spans="1:70" s="1" customFormat="1" ht="6.95" customHeight="1">
      <c r="B14" s="42"/>
      <c r="C14" s="43"/>
      <c r="D14" s="43"/>
      <c r="E14" s="43"/>
      <c r="F14" s="43"/>
      <c r="G14" s="43"/>
      <c r="H14" s="43"/>
      <c r="I14" s="118"/>
      <c r="J14" s="43"/>
      <c r="K14" s="46"/>
    </row>
    <row r="15" spans="1:70" s="1" customFormat="1" ht="14.45" customHeight="1">
      <c r="B15" s="42"/>
      <c r="C15" s="43"/>
      <c r="D15" s="37" t="s">
        <v>34</v>
      </c>
      <c r="E15" s="43"/>
      <c r="F15" s="43"/>
      <c r="G15" s="43"/>
      <c r="H15" s="43"/>
      <c r="I15" s="119" t="s">
        <v>31</v>
      </c>
      <c r="J15" s="35" t="str">
        <f>IF('Rekapitulace stavby'!AN13="Vyplň údaj","",IF('Rekapitulace stavby'!AN13="","",'Rekapitulace stavby'!AN13))</f>
        <v/>
      </c>
      <c r="K15" s="46"/>
    </row>
    <row r="16" spans="1:70" s="1" customFormat="1" ht="18" customHeight="1">
      <c r="B16" s="42"/>
      <c r="C16" s="43"/>
      <c r="D16" s="43"/>
      <c r="E16" s="35" t="str">
        <f>IF('Rekapitulace stavby'!E14="Vyplň údaj","",IF('Rekapitulace stavby'!E14="","",'Rekapitulace stavby'!E14))</f>
        <v/>
      </c>
      <c r="F16" s="43"/>
      <c r="G16" s="43"/>
      <c r="H16" s="43"/>
      <c r="I16" s="119" t="s">
        <v>33</v>
      </c>
      <c r="J16" s="35" t="str">
        <f>IF('Rekapitulace stavby'!AN14="Vyplň údaj","",IF('Rekapitulace stavby'!AN14="","",'Rekapitulace stavby'!AN14))</f>
        <v/>
      </c>
      <c r="K16" s="46"/>
    </row>
    <row r="17" spans="2:11" s="1" customFormat="1" ht="6.95" customHeight="1">
      <c r="B17" s="42"/>
      <c r="C17" s="43"/>
      <c r="D17" s="43"/>
      <c r="E17" s="43"/>
      <c r="F17" s="43"/>
      <c r="G17" s="43"/>
      <c r="H17" s="43"/>
      <c r="I17" s="118"/>
      <c r="J17" s="43"/>
      <c r="K17" s="46"/>
    </row>
    <row r="18" spans="2:11" s="1" customFormat="1" ht="14.45" customHeight="1">
      <c r="B18" s="42"/>
      <c r="C18" s="43"/>
      <c r="D18" s="37" t="s">
        <v>36</v>
      </c>
      <c r="E18" s="43"/>
      <c r="F18" s="43"/>
      <c r="G18" s="43"/>
      <c r="H18" s="43"/>
      <c r="I18" s="119" t="s">
        <v>31</v>
      </c>
      <c r="J18" s="35" t="str">
        <f>IF('Rekapitulace stavby'!AN16="","",'Rekapitulace stavby'!AN16)</f>
        <v/>
      </c>
      <c r="K18" s="46"/>
    </row>
    <row r="19" spans="2:11" s="1" customFormat="1" ht="18" customHeight="1">
      <c r="B19" s="42"/>
      <c r="C19" s="43"/>
      <c r="D19" s="43"/>
      <c r="E19" s="35" t="str">
        <f>IF('Rekapitulace stavby'!E17="","",'Rekapitulace stavby'!E17)</f>
        <v xml:space="preserve"> </v>
      </c>
      <c r="F19" s="43"/>
      <c r="G19" s="43"/>
      <c r="H19" s="43"/>
      <c r="I19" s="119" t="s">
        <v>33</v>
      </c>
      <c r="J19" s="35" t="str">
        <f>IF('Rekapitulace stavby'!AN17="","",'Rekapitulace stavby'!AN17)</f>
        <v/>
      </c>
      <c r="K19" s="46"/>
    </row>
    <row r="20" spans="2:11" s="1" customFormat="1" ht="6.95" customHeight="1">
      <c r="B20" s="42"/>
      <c r="C20" s="43"/>
      <c r="D20" s="43"/>
      <c r="E20" s="43"/>
      <c r="F20" s="43"/>
      <c r="G20" s="43"/>
      <c r="H20" s="43"/>
      <c r="I20" s="118"/>
      <c r="J20" s="43"/>
      <c r="K20" s="46"/>
    </row>
    <row r="21" spans="2:11" s="1" customFormat="1" ht="14.45" customHeight="1">
      <c r="B21" s="42"/>
      <c r="C21" s="43"/>
      <c r="D21" s="37" t="s">
        <v>39</v>
      </c>
      <c r="E21" s="43"/>
      <c r="F21" s="43"/>
      <c r="G21" s="43"/>
      <c r="H21" s="43"/>
      <c r="I21" s="118"/>
      <c r="J21" s="43"/>
      <c r="K21" s="46"/>
    </row>
    <row r="22" spans="2:11" s="6" customFormat="1" ht="71.25" customHeight="1">
      <c r="B22" s="121"/>
      <c r="C22" s="122"/>
      <c r="D22" s="122"/>
      <c r="E22" s="348" t="s">
        <v>40</v>
      </c>
      <c r="F22" s="348"/>
      <c r="G22" s="348"/>
      <c r="H22" s="348"/>
      <c r="I22" s="123"/>
      <c r="J22" s="122"/>
      <c r="K22" s="124"/>
    </row>
    <row r="23" spans="2:11" s="1" customFormat="1" ht="6.95" customHeight="1">
      <c r="B23" s="42"/>
      <c r="C23" s="43"/>
      <c r="D23" s="43"/>
      <c r="E23" s="43"/>
      <c r="F23" s="43"/>
      <c r="G23" s="43"/>
      <c r="H23" s="43"/>
      <c r="I23" s="118"/>
      <c r="J23" s="43"/>
      <c r="K23" s="46"/>
    </row>
    <row r="24" spans="2:11" s="1" customFormat="1" ht="6.95" customHeight="1">
      <c r="B24" s="42"/>
      <c r="C24" s="43"/>
      <c r="D24" s="86"/>
      <c r="E24" s="86"/>
      <c r="F24" s="86"/>
      <c r="G24" s="86"/>
      <c r="H24" s="86"/>
      <c r="I24" s="125"/>
      <c r="J24" s="86"/>
      <c r="K24" s="126"/>
    </row>
    <row r="25" spans="2:11" s="1" customFormat="1" ht="25.35" customHeight="1">
      <c r="B25" s="42"/>
      <c r="C25" s="43"/>
      <c r="D25" s="127" t="s">
        <v>41</v>
      </c>
      <c r="E25" s="43"/>
      <c r="F25" s="43"/>
      <c r="G25" s="43"/>
      <c r="H25" s="43"/>
      <c r="I25" s="118"/>
      <c r="J25" s="128">
        <f>ROUND(J85,2)</f>
        <v>0</v>
      </c>
      <c r="K25" s="46"/>
    </row>
    <row r="26" spans="2:11" s="1" customFormat="1" ht="6.95" customHeight="1">
      <c r="B26" s="42"/>
      <c r="C26" s="43"/>
      <c r="D26" s="86"/>
      <c r="E26" s="86"/>
      <c r="F26" s="86"/>
      <c r="G26" s="86"/>
      <c r="H26" s="86"/>
      <c r="I26" s="125"/>
      <c r="J26" s="86"/>
      <c r="K26" s="126"/>
    </row>
    <row r="27" spans="2:11" s="1" customFormat="1" ht="14.45" customHeight="1">
      <c r="B27" s="42"/>
      <c r="C27" s="43"/>
      <c r="D27" s="43"/>
      <c r="E27" s="43"/>
      <c r="F27" s="47" t="s">
        <v>43</v>
      </c>
      <c r="G27" s="43"/>
      <c r="H27" s="43"/>
      <c r="I27" s="129" t="s">
        <v>42</v>
      </c>
      <c r="J27" s="47" t="s">
        <v>44</v>
      </c>
      <c r="K27" s="46"/>
    </row>
    <row r="28" spans="2:11" s="1" customFormat="1" ht="14.45" customHeight="1">
      <c r="B28" s="42"/>
      <c r="C28" s="43"/>
      <c r="D28" s="50" t="s">
        <v>45</v>
      </c>
      <c r="E28" s="50" t="s">
        <v>46</v>
      </c>
      <c r="F28" s="130">
        <f>ROUND(SUM(BE85:BE724), 2)</f>
        <v>0</v>
      </c>
      <c r="G28" s="43"/>
      <c r="H28" s="43"/>
      <c r="I28" s="131">
        <v>0.21</v>
      </c>
      <c r="J28" s="130">
        <f>ROUND(ROUND((SUM(BE85:BE724)), 2)*I28, 2)</f>
        <v>0</v>
      </c>
      <c r="K28" s="46"/>
    </row>
    <row r="29" spans="2:11" s="1" customFormat="1" ht="14.45" customHeight="1">
      <c r="B29" s="42"/>
      <c r="C29" s="43"/>
      <c r="D29" s="43"/>
      <c r="E29" s="50" t="s">
        <v>47</v>
      </c>
      <c r="F29" s="130">
        <f>ROUND(SUM(BF85:BF724), 2)</f>
        <v>0</v>
      </c>
      <c r="G29" s="43"/>
      <c r="H29" s="43"/>
      <c r="I29" s="131">
        <v>0.15</v>
      </c>
      <c r="J29" s="130">
        <f>ROUND(ROUND((SUM(BF85:BF724)), 2)*I29, 2)</f>
        <v>0</v>
      </c>
      <c r="K29" s="46"/>
    </row>
    <row r="30" spans="2:11" s="1" customFormat="1" ht="14.45" hidden="1" customHeight="1">
      <c r="B30" s="42"/>
      <c r="C30" s="43"/>
      <c r="D30" s="43"/>
      <c r="E30" s="50" t="s">
        <v>48</v>
      </c>
      <c r="F30" s="130">
        <f>ROUND(SUM(BG85:BG724), 2)</f>
        <v>0</v>
      </c>
      <c r="G30" s="43"/>
      <c r="H30" s="43"/>
      <c r="I30" s="131">
        <v>0.21</v>
      </c>
      <c r="J30" s="130">
        <v>0</v>
      </c>
      <c r="K30" s="46"/>
    </row>
    <row r="31" spans="2:11" s="1" customFormat="1" ht="14.45" hidden="1" customHeight="1">
      <c r="B31" s="42"/>
      <c r="C31" s="43"/>
      <c r="D31" s="43"/>
      <c r="E31" s="50" t="s">
        <v>49</v>
      </c>
      <c r="F31" s="130">
        <f>ROUND(SUM(BH85:BH724), 2)</f>
        <v>0</v>
      </c>
      <c r="G31" s="43"/>
      <c r="H31" s="43"/>
      <c r="I31" s="131">
        <v>0.15</v>
      </c>
      <c r="J31" s="130">
        <v>0</v>
      </c>
      <c r="K31" s="46"/>
    </row>
    <row r="32" spans="2:11" s="1" customFormat="1" ht="14.45" hidden="1" customHeight="1">
      <c r="B32" s="42"/>
      <c r="C32" s="43"/>
      <c r="D32" s="43"/>
      <c r="E32" s="50" t="s">
        <v>50</v>
      </c>
      <c r="F32" s="130">
        <f>ROUND(SUM(BI85:BI724), 2)</f>
        <v>0</v>
      </c>
      <c r="G32" s="43"/>
      <c r="H32" s="43"/>
      <c r="I32" s="131">
        <v>0</v>
      </c>
      <c r="J32" s="130">
        <v>0</v>
      </c>
      <c r="K32" s="46"/>
    </row>
    <row r="33" spans="2:11" s="1" customFormat="1" ht="6.95" customHeight="1">
      <c r="B33" s="42"/>
      <c r="C33" s="43"/>
      <c r="D33" s="43"/>
      <c r="E33" s="43"/>
      <c r="F33" s="43"/>
      <c r="G33" s="43"/>
      <c r="H33" s="43"/>
      <c r="I33" s="118"/>
      <c r="J33" s="43"/>
      <c r="K33" s="46"/>
    </row>
    <row r="34" spans="2:11" s="1" customFormat="1" ht="25.35" customHeight="1">
      <c r="B34" s="42"/>
      <c r="C34" s="132"/>
      <c r="D34" s="133" t="s">
        <v>51</v>
      </c>
      <c r="E34" s="80"/>
      <c r="F34" s="80"/>
      <c r="G34" s="134" t="s">
        <v>52</v>
      </c>
      <c r="H34" s="135" t="s">
        <v>53</v>
      </c>
      <c r="I34" s="136"/>
      <c r="J34" s="137">
        <f>SUM(J25:J32)</f>
        <v>0</v>
      </c>
      <c r="K34" s="138"/>
    </row>
    <row r="35" spans="2:11" s="1" customFormat="1" ht="14.45" customHeight="1">
      <c r="B35" s="57"/>
      <c r="C35" s="58"/>
      <c r="D35" s="58"/>
      <c r="E35" s="58"/>
      <c r="F35" s="58"/>
      <c r="G35" s="58"/>
      <c r="H35" s="58"/>
      <c r="I35" s="139"/>
      <c r="J35" s="58"/>
      <c r="K35" s="59"/>
    </row>
    <row r="39" spans="2:11" s="1" customFormat="1" ht="6.95" customHeight="1">
      <c r="B39" s="140"/>
      <c r="C39" s="141"/>
      <c r="D39" s="141"/>
      <c r="E39" s="141"/>
      <c r="F39" s="141"/>
      <c r="G39" s="141"/>
      <c r="H39" s="141"/>
      <c r="I39" s="142"/>
      <c r="J39" s="141"/>
      <c r="K39" s="143"/>
    </row>
    <row r="40" spans="2:11" s="1" customFormat="1" ht="36.950000000000003" customHeight="1">
      <c r="B40" s="42"/>
      <c r="C40" s="30" t="s">
        <v>92</v>
      </c>
      <c r="D40" s="43"/>
      <c r="E40" s="43"/>
      <c r="F40" s="43"/>
      <c r="G40" s="43"/>
      <c r="H40" s="43"/>
      <c r="I40" s="118"/>
      <c r="J40" s="43"/>
      <c r="K40" s="46"/>
    </row>
    <row r="41" spans="2:11" s="1" customFormat="1" ht="6.95" customHeight="1">
      <c r="B41" s="42"/>
      <c r="C41" s="43"/>
      <c r="D41" s="43"/>
      <c r="E41" s="43"/>
      <c r="F41" s="43"/>
      <c r="G41" s="43"/>
      <c r="H41" s="43"/>
      <c r="I41" s="118"/>
      <c r="J41" s="43"/>
      <c r="K41" s="46"/>
    </row>
    <row r="42" spans="2:11" s="1" customFormat="1" ht="14.45" customHeight="1">
      <c r="B42" s="42"/>
      <c r="C42" s="37" t="s">
        <v>18</v>
      </c>
      <c r="D42" s="43"/>
      <c r="E42" s="43"/>
      <c r="F42" s="43"/>
      <c r="G42" s="43"/>
      <c r="H42" s="43"/>
      <c r="I42" s="118"/>
      <c r="J42" s="43"/>
      <c r="K42" s="46"/>
    </row>
    <row r="43" spans="2:11" s="1" customFormat="1" ht="17.25" customHeight="1">
      <c r="B43" s="42"/>
      <c r="C43" s="43"/>
      <c r="D43" s="43"/>
      <c r="E43" s="379" t="str">
        <f>E7</f>
        <v>Výměna výplní otvorů v obvodovém plášti MŠ Trávníčkova</v>
      </c>
      <c r="F43" s="380"/>
      <c r="G43" s="380"/>
      <c r="H43" s="380"/>
      <c r="I43" s="118"/>
      <c r="J43" s="43"/>
      <c r="K43" s="46"/>
    </row>
    <row r="44" spans="2:11" s="1" customFormat="1" ht="6.95" customHeight="1">
      <c r="B44" s="42"/>
      <c r="C44" s="43"/>
      <c r="D44" s="43"/>
      <c r="E44" s="43"/>
      <c r="F44" s="43"/>
      <c r="G44" s="43"/>
      <c r="H44" s="43"/>
      <c r="I44" s="118"/>
      <c r="J44" s="43"/>
      <c r="K44" s="46"/>
    </row>
    <row r="45" spans="2:11" s="1" customFormat="1" ht="18" customHeight="1">
      <c r="B45" s="42"/>
      <c r="C45" s="37" t="s">
        <v>24</v>
      </c>
      <c r="D45" s="43"/>
      <c r="E45" s="43"/>
      <c r="F45" s="35" t="str">
        <f>F10</f>
        <v>Trávníčkova 1748/39, Praha 5 - Stodůlky</v>
      </c>
      <c r="G45" s="43"/>
      <c r="H45" s="43"/>
      <c r="I45" s="119" t="s">
        <v>26</v>
      </c>
      <c r="J45" s="120" t="str">
        <f>IF(J10="","",J10)</f>
        <v>18. 11. 2018</v>
      </c>
      <c r="K45" s="46"/>
    </row>
    <row r="46" spans="2:11" s="1" customFormat="1" ht="6.95" customHeight="1">
      <c r="B46" s="42"/>
      <c r="C46" s="43"/>
      <c r="D46" s="43"/>
      <c r="E46" s="43"/>
      <c r="F46" s="43"/>
      <c r="G46" s="43"/>
      <c r="H46" s="43"/>
      <c r="I46" s="118"/>
      <c r="J46" s="43"/>
      <c r="K46" s="46"/>
    </row>
    <row r="47" spans="2:11" s="1" customFormat="1">
      <c r="B47" s="42"/>
      <c r="C47" s="37" t="s">
        <v>30</v>
      </c>
      <c r="D47" s="43"/>
      <c r="E47" s="43"/>
      <c r="F47" s="35" t="str">
        <f>E13</f>
        <v>Městská část Praha 13,Sluneční nám.2580/13,Praha 5</v>
      </c>
      <c r="G47" s="43"/>
      <c r="H47" s="43"/>
      <c r="I47" s="119" t="s">
        <v>36</v>
      </c>
      <c r="J47" s="348" t="str">
        <f>E19</f>
        <v xml:space="preserve"> </v>
      </c>
      <c r="K47" s="46"/>
    </row>
    <row r="48" spans="2:11" s="1" customFormat="1" ht="14.45" customHeight="1">
      <c r="B48" s="42"/>
      <c r="C48" s="37" t="s">
        <v>34</v>
      </c>
      <c r="D48" s="43"/>
      <c r="E48" s="43"/>
      <c r="F48" s="35" t="str">
        <f>IF(E16="","",E16)</f>
        <v/>
      </c>
      <c r="G48" s="43"/>
      <c r="H48" s="43"/>
      <c r="I48" s="118"/>
      <c r="J48" s="381"/>
      <c r="K48" s="46"/>
    </row>
    <row r="49" spans="2:47" s="1" customFormat="1" ht="10.35" customHeight="1">
      <c r="B49" s="42"/>
      <c r="C49" s="43"/>
      <c r="D49" s="43"/>
      <c r="E49" s="43"/>
      <c r="F49" s="43"/>
      <c r="G49" s="43"/>
      <c r="H49" s="43"/>
      <c r="I49" s="118"/>
      <c r="J49" s="43"/>
      <c r="K49" s="46"/>
    </row>
    <row r="50" spans="2:47" s="1" customFormat="1" ht="29.25" customHeight="1">
      <c r="B50" s="42"/>
      <c r="C50" s="144" t="s">
        <v>93</v>
      </c>
      <c r="D50" s="132"/>
      <c r="E50" s="132"/>
      <c r="F50" s="132"/>
      <c r="G50" s="132"/>
      <c r="H50" s="132"/>
      <c r="I50" s="145"/>
      <c r="J50" s="146" t="s">
        <v>94</v>
      </c>
      <c r="K50" s="147"/>
    </row>
    <row r="51" spans="2:47" s="1" customFormat="1" ht="10.35" customHeight="1">
      <c r="B51" s="42"/>
      <c r="C51" s="43"/>
      <c r="D51" s="43"/>
      <c r="E51" s="43"/>
      <c r="F51" s="43"/>
      <c r="G51" s="43"/>
      <c r="H51" s="43"/>
      <c r="I51" s="118"/>
      <c r="J51" s="43"/>
      <c r="K51" s="46"/>
    </row>
    <row r="52" spans="2:47" s="1" customFormat="1" ht="29.25" customHeight="1">
      <c r="B52" s="42"/>
      <c r="C52" s="148" t="s">
        <v>95</v>
      </c>
      <c r="D52" s="43"/>
      <c r="E52" s="43"/>
      <c r="F52" s="43"/>
      <c r="G52" s="43"/>
      <c r="H52" s="43"/>
      <c r="I52" s="118"/>
      <c r="J52" s="128">
        <f>J85</f>
        <v>0</v>
      </c>
      <c r="K52" s="46"/>
      <c r="AU52" s="24" t="s">
        <v>96</v>
      </c>
    </row>
    <row r="53" spans="2:47" s="7" customFormat="1" ht="24.95" customHeight="1">
      <c r="B53" s="149"/>
      <c r="C53" s="150"/>
      <c r="D53" s="151" t="s">
        <v>97</v>
      </c>
      <c r="E53" s="152"/>
      <c r="F53" s="152"/>
      <c r="G53" s="152"/>
      <c r="H53" s="152"/>
      <c r="I53" s="153"/>
      <c r="J53" s="154">
        <f>J86</f>
        <v>0</v>
      </c>
      <c r="K53" s="155"/>
    </row>
    <row r="54" spans="2:47" s="8" customFormat="1" ht="19.899999999999999" customHeight="1">
      <c r="B54" s="156"/>
      <c r="C54" s="157"/>
      <c r="D54" s="158" t="s">
        <v>98</v>
      </c>
      <c r="E54" s="159"/>
      <c r="F54" s="159"/>
      <c r="G54" s="159"/>
      <c r="H54" s="159"/>
      <c r="I54" s="160"/>
      <c r="J54" s="161">
        <f>J87</f>
        <v>0</v>
      </c>
      <c r="K54" s="162"/>
    </row>
    <row r="55" spans="2:47" s="8" customFormat="1" ht="19.899999999999999" customHeight="1">
      <c r="B55" s="156"/>
      <c r="C55" s="157"/>
      <c r="D55" s="158" t="s">
        <v>99</v>
      </c>
      <c r="E55" s="159"/>
      <c r="F55" s="159"/>
      <c r="G55" s="159"/>
      <c r="H55" s="159"/>
      <c r="I55" s="160"/>
      <c r="J55" s="161">
        <f>J298</f>
        <v>0</v>
      </c>
      <c r="K55" s="162"/>
    </row>
    <row r="56" spans="2:47" s="8" customFormat="1" ht="19.899999999999999" customHeight="1">
      <c r="B56" s="156"/>
      <c r="C56" s="157"/>
      <c r="D56" s="158" t="s">
        <v>100</v>
      </c>
      <c r="E56" s="159"/>
      <c r="F56" s="159"/>
      <c r="G56" s="159"/>
      <c r="H56" s="159"/>
      <c r="I56" s="160"/>
      <c r="J56" s="161">
        <f>J447</f>
        <v>0</v>
      </c>
      <c r="K56" s="162"/>
    </row>
    <row r="57" spans="2:47" s="8" customFormat="1" ht="19.899999999999999" customHeight="1">
      <c r="B57" s="156"/>
      <c r="C57" s="157"/>
      <c r="D57" s="158" t="s">
        <v>101</v>
      </c>
      <c r="E57" s="159"/>
      <c r="F57" s="159"/>
      <c r="G57" s="159"/>
      <c r="H57" s="159"/>
      <c r="I57" s="160"/>
      <c r="J57" s="161">
        <f>J453</f>
        <v>0</v>
      </c>
      <c r="K57" s="162"/>
    </row>
    <row r="58" spans="2:47" s="7" customFormat="1" ht="24.95" customHeight="1">
      <c r="B58" s="149"/>
      <c r="C58" s="150"/>
      <c r="D58" s="151" t="s">
        <v>102</v>
      </c>
      <c r="E58" s="152"/>
      <c r="F58" s="152"/>
      <c r="G58" s="152"/>
      <c r="H58" s="152"/>
      <c r="I58" s="153"/>
      <c r="J58" s="154">
        <f>J455</f>
        <v>0</v>
      </c>
      <c r="K58" s="155"/>
    </row>
    <row r="59" spans="2:47" s="8" customFormat="1" ht="19.899999999999999" customHeight="1">
      <c r="B59" s="156"/>
      <c r="C59" s="157"/>
      <c r="D59" s="158" t="s">
        <v>103</v>
      </c>
      <c r="E59" s="159"/>
      <c r="F59" s="159"/>
      <c r="G59" s="159"/>
      <c r="H59" s="159"/>
      <c r="I59" s="160"/>
      <c r="J59" s="161">
        <f>J456</f>
        <v>0</v>
      </c>
      <c r="K59" s="162"/>
    </row>
    <row r="60" spans="2:47" s="8" customFormat="1" ht="19.899999999999999" customHeight="1">
      <c r="B60" s="156"/>
      <c r="C60" s="157"/>
      <c r="D60" s="158" t="s">
        <v>104</v>
      </c>
      <c r="E60" s="159"/>
      <c r="F60" s="159"/>
      <c r="G60" s="159"/>
      <c r="H60" s="159"/>
      <c r="I60" s="160"/>
      <c r="J60" s="161">
        <f>J466</f>
        <v>0</v>
      </c>
      <c r="K60" s="162"/>
    </row>
    <row r="61" spans="2:47" s="8" customFormat="1" ht="19.899999999999999" customHeight="1">
      <c r="B61" s="156"/>
      <c r="C61" s="157"/>
      <c r="D61" s="158" t="s">
        <v>105</v>
      </c>
      <c r="E61" s="159"/>
      <c r="F61" s="159"/>
      <c r="G61" s="159"/>
      <c r="H61" s="159"/>
      <c r="I61" s="160"/>
      <c r="J61" s="161">
        <f>J561</f>
        <v>0</v>
      </c>
      <c r="K61" s="162"/>
    </row>
    <row r="62" spans="2:47" s="8" customFormat="1" ht="19.899999999999999" customHeight="1">
      <c r="B62" s="156"/>
      <c r="C62" s="157"/>
      <c r="D62" s="158" t="s">
        <v>106</v>
      </c>
      <c r="E62" s="159"/>
      <c r="F62" s="159"/>
      <c r="G62" s="159"/>
      <c r="H62" s="159"/>
      <c r="I62" s="160"/>
      <c r="J62" s="161">
        <f>J567</f>
        <v>0</v>
      </c>
      <c r="K62" s="162"/>
    </row>
    <row r="63" spans="2:47" s="8" customFormat="1" ht="19.899999999999999" customHeight="1">
      <c r="B63" s="156"/>
      <c r="C63" s="157"/>
      <c r="D63" s="158" t="s">
        <v>107</v>
      </c>
      <c r="E63" s="159"/>
      <c r="F63" s="159"/>
      <c r="G63" s="159"/>
      <c r="H63" s="159"/>
      <c r="I63" s="160"/>
      <c r="J63" s="161">
        <f>J569</f>
        <v>0</v>
      </c>
      <c r="K63" s="162"/>
    </row>
    <row r="64" spans="2:47" s="8" customFormat="1" ht="19.899999999999999" customHeight="1">
      <c r="B64" s="156"/>
      <c r="C64" s="157"/>
      <c r="D64" s="158" t="s">
        <v>108</v>
      </c>
      <c r="E64" s="159"/>
      <c r="F64" s="159"/>
      <c r="G64" s="159"/>
      <c r="H64" s="159"/>
      <c r="I64" s="160"/>
      <c r="J64" s="161">
        <f>J573</f>
        <v>0</v>
      </c>
      <c r="K64" s="162"/>
    </row>
    <row r="65" spans="2:12" s="8" customFormat="1" ht="19.899999999999999" customHeight="1">
      <c r="B65" s="156"/>
      <c r="C65" s="157"/>
      <c r="D65" s="158" t="s">
        <v>109</v>
      </c>
      <c r="E65" s="159"/>
      <c r="F65" s="159"/>
      <c r="G65" s="159"/>
      <c r="H65" s="159"/>
      <c r="I65" s="160"/>
      <c r="J65" s="161">
        <f>J575</f>
        <v>0</v>
      </c>
      <c r="K65" s="162"/>
    </row>
    <row r="66" spans="2:12" s="8" customFormat="1" ht="19.899999999999999" customHeight="1">
      <c r="B66" s="156"/>
      <c r="C66" s="157"/>
      <c r="D66" s="158" t="s">
        <v>110</v>
      </c>
      <c r="E66" s="159"/>
      <c r="F66" s="159"/>
      <c r="G66" s="159"/>
      <c r="H66" s="159"/>
      <c r="I66" s="160"/>
      <c r="J66" s="161">
        <f>J698</f>
        <v>0</v>
      </c>
      <c r="K66" s="162"/>
    </row>
    <row r="67" spans="2:12" s="7" customFormat="1" ht="24.95" customHeight="1">
      <c r="B67" s="149"/>
      <c r="C67" s="150"/>
      <c r="D67" s="151" t="s">
        <v>111</v>
      </c>
      <c r="E67" s="152"/>
      <c r="F67" s="152"/>
      <c r="G67" s="152"/>
      <c r="H67" s="152"/>
      <c r="I67" s="153"/>
      <c r="J67" s="154">
        <f>J722</f>
        <v>0</v>
      </c>
      <c r="K67" s="155"/>
    </row>
    <row r="68" spans="2:12" s="1" customFormat="1" ht="21.75" customHeight="1">
      <c r="B68" s="42"/>
      <c r="C68" s="43"/>
      <c r="D68" s="43"/>
      <c r="E68" s="43"/>
      <c r="F68" s="43"/>
      <c r="G68" s="43"/>
      <c r="H68" s="43"/>
      <c r="I68" s="118"/>
      <c r="J68" s="43"/>
      <c r="K68" s="46"/>
    </row>
    <row r="69" spans="2:12" s="1" customFormat="1" ht="6.95" customHeight="1">
      <c r="B69" s="57"/>
      <c r="C69" s="58"/>
      <c r="D69" s="58"/>
      <c r="E69" s="58"/>
      <c r="F69" s="58"/>
      <c r="G69" s="58"/>
      <c r="H69" s="58"/>
      <c r="I69" s="139"/>
      <c r="J69" s="58"/>
      <c r="K69" s="59"/>
    </row>
    <row r="73" spans="2:12" s="1" customFormat="1" ht="6.95" customHeight="1">
      <c r="B73" s="60"/>
      <c r="C73" s="61"/>
      <c r="D73" s="61"/>
      <c r="E73" s="61"/>
      <c r="F73" s="61"/>
      <c r="G73" s="61"/>
      <c r="H73" s="61"/>
      <c r="I73" s="142"/>
      <c r="J73" s="61"/>
      <c r="K73" s="61"/>
      <c r="L73" s="62"/>
    </row>
    <row r="74" spans="2:12" s="1" customFormat="1" ht="36.950000000000003" customHeight="1">
      <c r="B74" s="42"/>
      <c r="C74" s="63" t="s">
        <v>112</v>
      </c>
      <c r="D74" s="64"/>
      <c r="E74" s="64"/>
      <c r="F74" s="64"/>
      <c r="G74" s="64"/>
      <c r="H74" s="64"/>
      <c r="I74" s="163"/>
      <c r="J74" s="64"/>
      <c r="K74" s="64"/>
      <c r="L74" s="62"/>
    </row>
    <row r="75" spans="2:12" s="1" customFormat="1" ht="6.95" customHeight="1">
      <c r="B75" s="42"/>
      <c r="C75" s="64"/>
      <c r="D75" s="64"/>
      <c r="E75" s="64"/>
      <c r="F75" s="64"/>
      <c r="G75" s="64"/>
      <c r="H75" s="64"/>
      <c r="I75" s="163"/>
      <c r="J75" s="64"/>
      <c r="K75" s="64"/>
      <c r="L75" s="62"/>
    </row>
    <row r="76" spans="2:12" s="1" customFormat="1" ht="14.45" customHeight="1">
      <c r="B76" s="42"/>
      <c r="C76" s="66" t="s">
        <v>18</v>
      </c>
      <c r="D76" s="64"/>
      <c r="E76" s="64"/>
      <c r="F76" s="64"/>
      <c r="G76" s="64"/>
      <c r="H76" s="64"/>
      <c r="I76" s="163"/>
      <c r="J76" s="64"/>
      <c r="K76" s="64"/>
      <c r="L76" s="62"/>
    </row>
    <row r="77" spans="2:12" s="1" customFormat="1" ht="17.25" customHeight="1">
      <c r="B77" s="42"/>
      <c r="C77" s="64"/>
      <c r="D77" s="64"/>
      <c r="E77" s="359" t="str">
        <f>E7</f>
        <v>Výměna výplní otvorů v obvodovém plášti MŠ Trávníčkova</v>
      </c>
      <c r="F77" s="382"/>
      <c r="G77" s="382"/>
      <c r="H77" s="382"/>
      <c r="I77" s="163"/>
      <c r="J77" s="64"/>
      <c r="K77" s="64"/>
      <c r="L77" s="62"/>
    </row>
    <row r="78" spans="2:12" s="1" customFormat="1" ht="6.95" customHeight="1">
      <c r="B78" s="42"/>
      <c r="C78" s="64"/>
      <c r="D78" s="64"/>
      <c r="E78" s="64"/>
      <c r="F78" s="64"/>
      <c r="G78" s="64"/>
      <c r="H78" s="64"/>
      <c r="I78" s="163"/>
      <c r="J78" s="64"/>
      <c r="K78" s="64"/>
      <c r="L78" s="62"/>
    </row>
    <row r="79" spans="2:12" s="1" customFormat="1" ht="18" customHeight="1">
      <c r="B79" s="42"/>
      <c r="C79" s="66" t="s">
        <v>24</v>
      </c>
      <c r="D79" s="64"/>
      <c r="E79" s="64"/>
      <c r="F79" s="164" t="str">
        <f>F10</f>
        <v>Trávníčkova 1748/39, Praha 5 - Stodůlky</v>
      </c>
      <c r="G79" s="64"/>
      <c r="H79" s="64"/>
      <c r="I79" s="165" t="s">
        <v>26</v>
      </c>
      <c r="J79" s="74" t="str">
        <f>IF(J10="","",J10)</f>
        <v>18. 11. 2018</v>
      </c>
      <c r="K79" s="64"/>
      <c r="L79" s="62"/>
    </row>
    <row r="80" spans="2:12" s="1" customFormat="1" ht="6.95" customHeight="1">
      <c r="B80" s="42"/>
      <c r="C80" s="64"/>
      <c r="D80" s="64"/>
      <c r="E80" s="64"/>
      <c r="F80" s="64"/>
      <c r="G80" s="64"/>
      <c r="H80" s="64"/>
      <c r="I80" s="163"/>
      <c r="J80" s="64"/>
      <c r="K80" s="64"/>
      <c r="L80" s="62"/>
    </row>
    <row r="81" spans="2:65" s="1" customFormat="1">
      <c r="B81" s="42"/>
      <c r="C81" s="66" t="s">
        <v>30</v>
      </c>
      <c r="D81" s="64"/>
      <c r="E81" s="64"/>
      <c r="F81" s="164" t="str">
        <f>E13</f>
        <v>Městská část Praha 13,Sluneční nám.2580/13,Praha 5</v>
      </c>
      <c r="G81" s="64"/>
      <c r="H81" s="64"/>
      <c r="I81" s="165" t="s">
        <v>36</v>
      </c>
      <c r="J81" s="164" t="str">
        <f>E19</f>
        <v xml:space="preserve"> </v>
      </c>
      <c r="K81" s="64"/>
      <c r="L81" s="62"/>
    </row>
    <row r="82" spans="2:65" s="1" customFormat="1" ht="14.45" customHeight="1">
      <c r="B82" s="42"/>
      <c r="C82" s="66" t="s">
        <v>34</v>
      </c>
      <c r="D82" s="64"/>
      <c r="E82" s="64"/>
      <c r="F82" s="164" t="str">
        <f>IF(E16="","",E16)</f>
        <v/>
      </c>
      <c r="G82" s="64"/>
      <c r="H82" s="64"/>
      <c r="I82" s="163"/>
      <c r="J82" s="64"/>
      <c r="K82" s="64"/>
      <c r="L82" s="62"/>
    </row>
    <row r="83" spans="2:65" s="1" customFormat="1" ht="10.35" customHeight="1">
      <c r="B83" s="42"/>
      <c r="C83" s="64"/>
      <c r="D83" s="64"/>
      <c r="E83" s="64"/>
      <c r="F83" s="64"/>
      <c r="G83" s="64"/>
      <c r="H83" s="64"/>
      <c r="I83" s="163"/>
      <c r="J83" s="64"/>
      <c r="K83" s="64"/>
      <c r="L83" s="62"/>
    </row>
    <row r="84" spans="2:65" s="9" customFormat="1" ht="29.25" customHeight="1">
      <c r="B84" s="166"/>
      <c r="C84" s="167" t="s">
        <v>113</v>
      </c>
      <c r="D84" s="168" t="s">
        <v>60</v>
      </c>
      <c r="E84" s="168" t="s">
        <v>56</v>
      </c>
      <c r="F84" s="168" t="s">
        <v>114</v>
      </c>
      <c r="G84" s="168" t="s">
        <v>115</v>
      </c>
      <c r="H84" s="168" t="s">
        <v>116</v>
      </c>
      <c r="I84" s="169" t="s">
        <v>117</v>
      </c>
      <c r="J84" s="168" t="s">
        <v>94</v>
      </c>
      <c r="K84" s="170" t="s">
        <v>118</v>
      </c>
      <c r="L84" s="171"/>
      <c r="M84" s="82" t="s">
        <v>119</v>
      </c>
      <c r="N84" s="83" t="s">
        <v>45</v>
      </c>
      <c r="O84" s="83" t="s">
        <v>120</v>
      </c>
      <c r="P84" s="83" t="s">
        <v>121</v>
      </c>
      <c r="Q84" s="83" t="s">
        <v>122</v>
      </c>
      <c r="R84" s="83" t="s">
        <v>123</v>
      </c>
      <c r="S84" s="83" t="s">
        <v>124</v>
      </c>
      <c r="T84" s="84" t="s">
        <v>125</v>
      </c>
    </row>
    <row r="85" spans="2:65" s="1" customFormat="1" ht="29.25" customHeight="1">
      <c r="B85" s="42"/>
      <c r="C85" s="88" t="s">
        <v>95</v>
      </c>
      <c r="D85" s="64"/>
      <c r="E85" s="64"/>
      <c r="F85" s="64"/>
      <c r="G85" s="64"/>
      <c r="H85" s="64"/>
      <c r="I85" s="163"/>
      <c r="J85" s="172">
        <f>BK85</f>
        <v>0</v>
      </c>
      <c r="K85" s="64"/>
      <c r="L85" s="62"/>
      <c r="M85" s="85"/>
      <c r="N85" s="86"/>
      <c r="O85" s="86"/>
      <c r="P85" s="173">
        <f>P86+P455+P722</f>
        <v>0</v>
      </c>
      <c r="Q85" s="86"/>
      <c r="R85" s="173">
        <f>R86+R455+R722</f>
        <v>4.9950165700000007</v>
      </c>
      <c r="S85" s="86"/>
      <c r="T85" s="174">
        <f>T86+T455+T722</f>
        <v>15.027922</v>
      </c>
      <c r="AT85" s="24" t="s">
        <v>74</v>
      </c>
      <c r="AU85" s="24" t="s">
        <v>96</v>
      </c>
      <c r="BK85" s="175">
        <f>BK86+BK455+BK722</f>
        <v>0</v>
      </c>
    </row>
    <row r="86" spans="2:65" s="10" customFormat="1" ht="37.35" customHeight="1">
      <c r="B86" s="176"/>
      <c r="C86" s="177"/>
      <c r="D86" s="178" t="s">
        <v>74</v>
      </c>
      <c r="E86" s="179" t="s">
        <v>126</v>
      </c>
      <c r="F86" s="179" t="s">
        <v>127</v>
      </c>
      <c r="G86" s="177"/>
      <c r="H86" s="177"/>
      <c r="I86" s="180"/>
      <c r="J86" s="181">
        <f>BK86</f>
        <v>0</v>
      </c>
      <c r="K86" s="177"/>
      <c r="L86" s="182"/>
      <c r="M86" s="183"/>
      <c r="N86" s="184"/>
      <c r="O86" s="184"/>
      <c r="P86" s="185">
        <f>P87+P298+P447+P453</f>
        <v>0</v>
      </c>
      <c r="Q86" s="184"/>
      <c r="R86" s="185">
        <f>R87+R298+R447+R453</f>
        <v>2.9336533</v>
      </c>
      <c r="S86" s="184"/>
      <c r="T86" s="186">
        <f>T87+T298+T447+T453</f>
        <v>12.955594</v>
      </c>
      <c r="AR86" s="187" t="s">
        <v>80</v>
      </c>
      <c r="AT86" s="188" t="s">
        <v>74</v>
      </c>
      <c r="AU86" s="188" t="s">
        <v>75</v>
      </c>
      <c r="AY86" s="187" t="s">
        <v>128</v>
      </c>
      <c r="BK86" s="189">
        <f>BK87+BK298+BK447+BK453</f>
        <v>0</v>
      </c>
    </row>
    <row r="87" spans="2:65" s="10" customFormat="1" ht="19.899999999999999" customHeight="1">
      <c r="B87" s="176"/>
      <c r="C87" s="177"/>
      <c r="D87" s="178" t="s">
        <v>74</v>
      </c>
      <c r="E87" s="190" t="s">
        <v>129</v>
      </c>
      <c r="F87" s="190" t="s">
        <v>130</v>
      </c>
      <c r="G87" s="177"/>
      <c r="H87" s="177"/>
      <c r="I87" s="180"/>
      <c r="J87" s="191">
        <f>BK87</f>
        <v>0</v>
      </c>
      <c r="K87" s="177"/>
      <c r="L87" s="182"/>
      <c r="M87" s="183"/>
      <c r="N87" s="184"/>
      <c r="O87" s="184"/>
      <c r="P87" s="185">
        <f>SUM(P88:P297)</f>
        <v>0</v>
      </c>
      <c r="Q87" s="184"/>
      <c r="R87" s="185">
        <f>SUM(R88:R297)</f>
        <v>2.8918080000000002</v>
      </c>
      <c r="S87" s="184"/>
      <c r="T87" s="186">
        <f>SUM(T88:T297)</f>
        <v>0.34</v>
      </c>
      <c r="AR87" s="187" t="s">
        <v>80</v>
      </c>
      <c r="AT87" s="188" t="s">
        <v>74</v>
      </c>
      <c r="AU87" s="188" t="s">
        <v>80</v>
      </c>
      <c r="AY87" s="187" t="s">
        <v>128</v>
      </c>
      <c r="BK87" s="189">
        <f>SUM(BK88:BK297)</f>
        <v>0</v>
      </c>
    </row>
    <row r="88" spans="2:65" s="1" customFormat="1" ht="25.5" customHeight="1">
      <c r="B88" s="42"/>
      <c r="C88" s="192" t="s">
        <v>80</v>
      </c>
      <c r="D88" s="192" t="s">
        <v>131</v>
      </c>
      <c r="E88" s="193" t="s">
        <v>132</v>
      </c>
      <c r="F88" s="194" t="s">
        <v>133</v>
      </c>
      <c r="G88" s="195" t="s">
        <v>134</v>
      </c>
      <c r="H88" s="196">
        <v>198</v>
      </c>
      <c r="I88" s="197"/>
      <c r="J88" s="198">
        <f>ROUND(I88*H88,2)</f>
        <v>0</v>
      </c>
      <c r="K88" s="194" t="s">
        <v>23</v>
      </c>
      <c r="L88" s="62"/>
      <c r="M88" s="199" t="s">
        <v>23</v>
      </c>
      <c r="N88" s="200" t="s">
        <v>46</v>
      </c>
      <c r="O88" s="43"/>
      <c r="P88" s="201">
        <f>O88*H88</f>
        <v>0</v>
      </c>
      <c r="Q88" s="201">
        <v>1.0499999999999999E-3</v>
      </c>
      <c r="R88" s="201">
        <f>Q88*H88</f>
        <v>0.20789999999999997</v>
      </c>
      <c r="S88" s="201">
        <v>0</v>
      </c>
      <c r="T88" s="202">
        <f>S88*H88</f>
        <v>0</v>
      </c>
      <c r="AR88" s="24" t="s">
        <v>135</v>
      </c>
      <c r="AT88" s="24" t="s">
        <v>131</v>
      </c>
      <c r="AU88" s="24" t="s">
        <v>85</v>
      </c>
      <c r="AY88" s="24" t="s">
        <v>128</v>
      </c>
      <c r="BE88" s="203">
        <f>IF(N88="základní",J88,0)</f>
        <v>0</v>
      </c>
      <c r="BF88" s="203">
        <f>IF(N88="snížená",J88,0)</f>
        <v>0</v>
      </c>
      <c r="BG88" s="203">
        <f>IF(N88="zákl. přenesená",J88,0)</f>
        <v>0</v>
      </c>
      <c r="BH88" s="203">
        <f>IF(N88="sníž. přenesená",J88,0)</f>
        <v>0</v>
      </c>
      <c r="BI88" s="203">
        <f>IF(N88="nulová",J88,0)</f>
        <v>0</v>
      </c>
      <c r="BJ88" s="24" t="s">
        <v>80</v>
      </c>
      <c r="BK88" s="203">
        <f>ROUND(I88*H88,2)</f>
        <v>0</v>
      </c>
      <c r="BL88" s="24" t="s">
        <v>135</v>
      </c>
      <c r="BM88" s="24" t="s">
        <v>136</v>
      </c>
    </row>
    <row r="89" spans="2:65" s="11" customFormat="1" ht="13.5">
      <c r="B89" s="204"/>
      <c r="C89" s="205"/>
      <c r="D89" s="206" t="s">
        <v>137</v>
      </c>
      <c r="E89" s="207" t="s">
        <v>23</v>
      </c>
      <c r="F89" s="208" t="s">
        <v>138</v>
      </c>
      <c r="G89" s="205"/>
      <c r="H89" s="209">
        <v>210.6</v>
      </c>
      <c r="I89" s="210"/>
      <c r="J89" s="205"/>
      <c r="K89" s="205"/>
      <c r="L89" s="211"/>
      <c r="M89" s="212"/>
      <c r="N89" s="213"/>
      <c r="O89" s="213"/>
      <c r="P89" s="213"/>
      <c r="Q89" s="213"/>
      <c r="R89" s="213"/>
      <c r="S89" s="213"/>
      <c r="T89" s="214"/>
      <c r="AT89" s="215" t="s">
        <v>137</v>
      </c>
      <c r="AU89" s="215" t="s">
        <v>85</v>
      </c>
      <c r="AV89" s="11" t="s">
        <v>85</v>
      </c>
      <c r="AW89" s="11" t="s">
        <v>38</v>
      </c>
      <c r="AX89" s="11" t="s">
        <v>75</v>
      </c>
      <c r="AY89" s="215" t="s">
        <v>128</v>
      </c>
    </row>
    <row r="90" spans="2:65" s="11" customFormat="1" ht="13.5">
      <c r="B90" s="204"/>
      <c r="C90" s="205"/>
      <c r="D90" s="206" t="s">
        <v>137</v>
      </c>
      <c r="E90" s="207" t="s">
        <v>23</v>
      </c>
      <c r="F90" s="208" t="s">
        <v>139</v>
      </c>
      <c r="G90" s="205"/>
      <c r="H90" s="209">
        <v>-12.6</v>
      </c>
      <c r="I90" s="210"/>
      <c r="J90" s="205"/>
      <c r="K90" s="205"/>
      <c r="L90" s="211"/>
      <c r="M90" s="212"/>
      <c r="N90" s="213"/>
      <c r="O90" s="213"/>
      <c r="P90" s="213"/>
      <c r="Q90" s="213"/>
      <c r="R90" s="213"/>
      <c r="S90" s="213"/>
      <c r="T90" s="214"/>
      <c r="AT90" s="215" t="s">
        <v>137</v>
      </c>
      <c r="AU90" s="215" t="s">
        <v>85</v>
      </c>
      <c r="AV90" s="11" t="s">
        <v>85</v>
      </c>
      <c r="AW90" s="11" t="s">
        <v>38</v>
      </c>
      <c r="AX90" s="11" t="s">
        <v>75</v>
      </c>
      <c r="AY90" s="215" t="s">
        <v>128</v>
      </c>
    </row>
    <row r="91" spans="2:65" s="12" customFormat="1" ht="13.5">
      <c r="B91" s="216"/>
      <c r="C91" s="217"/>
      <c r="D91" s="206" t="s">
        <v>137</v>
      </c>
      <c r="E91" s="218" t="s">
        <v>23</v>
      </c>
      <c r="F91" s="219" t="s">
        <v>140</v>
      </c>
      <c r="G91" s="217"/>
      <c r="H91" s="220">
        <v>198</v>
      </c>
      <c r="I91" s="221"/>
      <c r="J91" s="217"/>
      <c r="K91" s="217"/>
      <c r="L91" s="222"/>
      <c r="M91" s="223"/>
      <c r="N91" s="224"/>
      <c r="O91" s="224"/>
      <c r="P91" s="224"/>
      <c r="Q91" s="224"/>
      <c r="R91" s="224"/>
      <c r="S91" s="224"/>
      <c r="T91" s="225"/>
      <c r="AT91" s="226" t="s">
        <v>137</v>
      </c>
      <c r="AU91" s="226" t="s">
        <v>85</v>
      </c>
      <c r="AV91" s="12" t="s">
        <v>135</v>
      </c>
      <c r="AW91" s="12" t="s">
        <v>38</v>
      </c>
      <c r="AX91" s="12" t="s">
        <v>80</v>
      </c>
      <c r="AY91" s="226" t="s">
        <v>128</v>
      </c>
    </row>
    <row r="92" spans="2:65" s="1" customFormat="1" ht="16.5" customHeight="1">
      <c r="B92" s="42"/>
      <c r="C92" s="192" t="s">
        <v>85</v>
      </c>
      <c r="D92" s="192" t="s">
        <v>131</v>
      </c>
      <c r="E92" s="193" t="s">
        <v>141</v>
      </c>
      <c r="F92" s="194" t="s">
        <v>142</v>
      </c>
      <c r="G92" s="195" t="s">
        <v>134</v>
      </c>
      <c r="H92" s="196">
        <v>493.7</v>
      </c>
      <c r="I92" s="197"/>
      <c r="J92" s="198">
        <f>ROUND(I92*H92,2)</f>
        <v>0</v>
      </c>
      <c r="K92" s="194" t="s">
        <v>143</v>
      </c>
      <c r="L92" s="62"/>
      <c r="M92" s="199" t="s">
        <v>23</v>
      </c>
      <c r="N92" s="200" t="s">
        <v>46</v>
      </c>
      <c r="O92" s="43"/>
      <c r="P92" s="201">
        <f>O92*H92</f>
        <v>0</v>
      </c>
      <c r="Q92" s="201">
        <v>1.5E-3</v>
      </c>
      <c r="R92" s="201">
        <f>Q92*H92</f>
        <v>0.74055000000000004</v>
      </c>
      <c r="S92" s="201">
        <v>0</v>
      </c>
      <c r="T92" s="202">
        <f>S92*H92</f>
        <v>0</v>
      </c>
      <c r="AR92" s="24" t="s">
        <v>135</v>
      </c>
      <c r="AT92" s="24" t="s">
        <v>131</v>
      </c>
      <c r="AU92" s="24" t="s">
        <v>85</v>
      </c>
      <c r="AY92" s="24" t="s">
        <v>128</v>
      </c>
      <c r="BE92" s="203">
        <f>IF(N92="základní",J92,0)</f>
        <v>0</v>
      </c>
      <c r="BF92" s="203">
        <f>IF(N92="snížená",J92,0)</f>
        <v>0</v>
      </c>
      <c r="BG92" s="203">
        <f>IF(N92="zákl. přenesená",J92,0)</f>
        <v>0</v>
      </c>
      <c r="BH92" s="203">
        <f>IF(N92="sníž. přenesená",J92,0)</f>
        <v>0</v>
      </c>
      <c r="BI92" s="203">
        <f>IF(N92="nulová",J92,0)</f>
        <v>0</v>
      </c>
      <c r="BJ92" s="24" t="s">
        <v>80</v>
      </c>
      <c r="BK92" s="203">
        <f>ROUND(I92*H92,2)</f>
        <v>0</v>
      </c>
      <c r="BL92" s="24" t="s">
        <v>135</v>
      </c>
      <c r="BM92" s="24" t="s">
        <v>144</v>
      </c>
    </row>
    <row r="93" spans="2:65" s="11" customFormat="1" ht="13.5">
      <c r="B93" s="204"/>
      <c r="C93" s="205"/>
      <c r="D93" s="206" t="s">
        <v>137</v>
      </c>
      <c r="E93" s="207" t="s">
        <v>23</v>
      </c>
      <c r="F93" s="208" t="s">
        <v>145</v>
      </c>
      <c r="G93" s="205"/>
      <c r="H93" s="209">
        <v>9</v>
      </c>
      <c r="I93" s="210"/>
      <c r="J93" s="205"/>
      <c r="K93" s="205"/>
      <c r="L93" s="211"/>
      <c r="M93" s="212"/>
      <c r="N93" s="213"/>
      <c r="O93" s="213"/>
      <c r="P93" s="213"/>
      <c r="Q93" s="213"/>
      <c r="R93" s="213"/>
      <c r="S93" s="213"/>
      <c r="T93" s="214"/>
      <c r="AT93" s="215" t="s">
        <v>137</v>
      </c>
      <c r="AU93" s="215" t="s">
        <v>85</v>
      </c>
      <c r="AV93" s="11" t="s">
        <v>85</v>
      </c>
      <c r="AW93" s="11" t="s">
        <v>38</v>
      </c>
      <c r="AX93" s="11" t="s">
        <v>75</v>
      </c>
      <c r="AY93" s="215" t="s">
        <v>128</v>
      </c>
    </row>
    <row r="94" spans="2:65" s="11" customFormat="1" ht="13.5">
      <c r="B94" s="204"/>
      <c r="C94" s="205"/>
      <c r="D94" s="206" t="s">
        <v>137</v>
      </c>
      <c r="E94" s="207" t="s">
        <v>23</v>
      </c>
      <c r="F94" s="208" t="s">
        <v>146</v>
      </c>
      <c r="G94" s="205"/>
      <c r="H94" s="209">
        <v>6</v>
      </c>
      <c r="I94" s="210"/>
      <c r="J94" s="205"/>
      <c r="K94" s="205"/>
      <c r="L94" s="211"/>
      <c r="M94" s="212"/>
      <c r="N94" s="213"/>
      <c r="O94" s="213"/>
      <c r="P94" s="213"/>
      <c r="Q94" s="213"/>
      <c r="R94" s="213"/>
      <c r="S94" s="213"/>
      <c r="T94" s="214"/>
      <c r="AT94" s="215" t="s">
        <v>137</v>
      </c>
      <c r="AU94" s="215" t="s">
        <v>85</v>
      </c>
      <c r="AV94" s="11" t="s">
        <v>85</v>
      </c>
      <c r="AW94" s="11" t="s">
        <v>38</v>
      </c>
      <c r="AX94" s="11" t="s">
        <v>75</v>
      </c>
      <c r="AY94" s="215" t="s">
        <v>128</v>
      </c>
    </row>
    <row r="95" spans="2:65" s="11" customFormat="1" ht="13.5">
      <c r="B95" s="204"/>
      <c r="C95" s="205"/>
      <c r="D95" s="206" t="s">
        <v>137</v>
      </c>
      <c r="E95" s="207" t="s">
        <v>23</v>
      </c>
      <c r="F95" s="208" t="s">
        <v>147</v>
      </c>
      <c r="G95" s="205"/>
      <c r="H95" s="209">
        <v>6.3</v>
      </c>
      <c r="I95" s="210"/>
      <c r="J95" s="205"/>
      <c r="K95" s="205"/>
      <c r="L95" s="211"/>
      <c r="M95" s="212"/>
      <c r="N95" s="213"/>
      <c r="O95" s="213"/>
      <c r="P95" s="213"/>
      <c r="Q95" s="213"/>
      <c r="R95" s="213"/>
      <c r="S95" s="213"/>
      <c r="T95" s="214"/>
      <c r="AT95" s="215" t="s">
        <v>137</v>
      </c>
      <c r="AU95" s="215" t="s">
        <v>85</v>
      </c>
      <c r="AV95" s="11" t="s">
        <v>85</v>
      </c>
      <c r="AW95" s="11" t="s">
        <v>38</v>
      </c>
      <c r="AX95" s="11" t="s">
        <v>75</v>
      </c>
      <c r="AY95" s="215" t="s">
        <v>128</v>
      </c>
    </row>
    <row r="96" spans="2:65" s="11" customFormat="1" ht="13.5">
      <c r="B96" s="204"/>
      <c r="C96" s="205"/>
      <c r="D96" s="206" t="s">
        <v>137</v>
      </c>
      <c r="E96" s="207" t="s">
        <v>23</v>
      </c>
      <c r="F96" s="208" t="s">
        <v>148</v>
      </c>
      <c r="G96" s="205"/>
      <c r="H96" s="209">
        <v>6.3</v>
      </c>
      <c r="I96" s="210"/>
      <c r="J96" s="205"/>
      <c r="K96" s="205"/>
      <c r="L96" s="211"/>
      <c r="M96" s="212"/>
      <c r="N96" s="213"/>
      <c r="O96" s="213"/>
      <c r="P96" s="213"/>
      <c r="Q96" s="213"/>
      <c r="R96" s="213"/>
      <c r="S96" s="213"/>
      <c r="T96" s="214"/>
      <c r="AT96" s="215" t="s">
        <v>137</v>
      </c>
      <c r="AU96" s="215" t="s">
        <v>85</v>
      </c>
      <c r="AV96" s="11" t="s">
        <v>85</v>
      </c>
      <c r="AW96" s="11" t="s">
        <v>38</v>
      </c>
      <c r="AX96" s="11" t="s">
        <v>75</v>
      </c>
      <c r="AY96" s="215" t="s">
        <v>128</v>
      </c>
    </row>
    <row r="97" spans="2:51" s="11" customFormat="1" ht="13.5">
      <c r="B97" s="204"/>
      <c r="C97" s="205"/>
      <c r="D97" s="206" t="s">
        <v>137</v>
      </c>
      <c r="E97" s="207" t="s">
        <v>23</v>
      </c>
      <c r="F97" s="208" t="s">
        <v>149</v>
      </c>
      <c r="G97" s="205"/>
      <c r="H97" s="209">
        <v>37.1</v>
      </c>
      <c r="I97" s="210"/>
      <c r="J97" s="205"/>
      <c r="K97" s="205"/>
      <c r="L97" s="211"/>
      <c r="M97" s="212"/>
      <c r="N97" s="213"/>
      <c r="O97" s="213"/>
      <c r="P97" s="213"/>
      <c r="Q97" s="213"/>
      <c r="R97" s="213"/>
      <c r="S97" s="213"/>
      <c r="T97" s="214"/>
      <c r="AT97" s="215" t="s">
        <v>137</v>
      </c>
      <c r="AU97" s="215" t="s">
        <v>85</v>
      </c>
      <c r="AV97" s="11" t="s">
        <v>85</v>
      </c>
      <c r="AW97" s="11" t="s">
        <v>38</v>
      </c>
      <c r="AX97" s="11" t="s">
        <v>75</v>
      </c>
      <c r="AY97" s="215" t="s">
        <v>128</v>
      </c>
    </row>
    <row r="98" spans="2:51" s="11" customFormat="1" ht="13.5">
      <c r="B98" s="204"/>
      <c r="C98" s="205"/>
      <c r="D98" s="206" t="s">
        <v>137</v>
      </c>
      <c r="E98" s="207" t="s">
        <v>23</v>
      </c>
      <c r="F98" s="208" t="s">
        <v>150</v>
      </c>
      <c r="G98" s="205"/>
      <c r="H98" s="209">
        <v>26.5</v>
      </c>
      <c r="I98" s="210"/>
      <c r="J98" s="205"/>
      <c r="K98" s="205"/>
      <c r="L98" s="211"/>
      <c r="M98" s="212"/>
      <c r="N98" s="213"/>
      <c r="O98" s="213"/>
      <c r="P98" s="213"/>
      <c r="Q98" s="213"/>
      <c r="R98" s="213"/>
      <c r="S98" s="213"/>
      <c r="T98" s="214"/>
      <c r="AT98" s="215" t="s">
        <v>137</v>
      </c>
      <c r="AU98" s="215" t="s">
        <v>85</v>
      </c>
      <c r="AV98" s="11" t="s">
        <v>85</v>
      </c>
      <c r="AW98" s="11" t="s">
        <v>38</v>
      </c>
      <c r="AX98" s="11" t="s">
        <v>75</v>
      </c>
      <c r="AY98" s="215" t="s">
        <v>128</v>
      </c>
    </row>
    <row r="99" spans="2:51" s="11" customFormat="1" ht="13.5">
      <c r="B99" s="204"/>
      <c r="C99" s="205"/>
      <c r="D99" s="206" t="s">
        <v>137</v>
      </c>
      <c r="E99" s="207" t="s">
        <v>23</v>
      </c>
      <c r="F99" s="208" t="s">
        <v>151</v>
      </c>
      <c r="G99" s="205"/>
      <c r="H99" s="209">
        <v>19</v>
      </c>
      <c r="I99" s="210"/>
      <c r="J99" s="205"/>
      <c r="K99" s="205"/>
      <c r="L99" s="211"/>
      <c r="M99" s="212"/>
      <c r="N99" s="213"/>
      <c r="O99" s="213"/>
      <c r="P99" s="213"/>
      <c r="Q99" s="213"/>
      <c r="R99" s="213"/>
      <c r="S99" s="213"/>
      <c r="T99" s="214"/>
      <c r="AT99" s="215" t="s">
        <v>137</v>
      </c>
      <c r="AU99" s="215" t="s">
        <v>85</v>
      </c>
      <c r="AV99" s="11" t="s">
        <v>85</v>
      </c>
      <c r="AW99" s="11" t="s">
        <v>38</v>
      </c>
      <c r="AX99" s="11" t="s">
        <v>75</v>
      </c>
      <c r="AY99" s="215" t="s">
        <v>128</v>
      </c>
    </row>
    <row r="100" spans="2:51" s="11" customFormat="1" ht="13.5">
      <c r="B100" s="204"/>
      <c r="C100" s="205"/>
      <c r="D100" s="206" t="s">
        <v>137</v>
      </c>
      <c r="E100" s="207" t="s">
        <v>23</v>
      </c>
      <c r="F100" s="208" t="s">
        <v>152</v>
      </c>
      <c r="G100" s="205"/>
      <c r="H100" s="209">
        <v>19</v>
      </c>
      <c r="I100" s="210"/>
      <c r="J100" s="205"/>
      <c r="K100" s="205"/>
      <c r="L100" s="211"/>
      <c r="M100" s="212"/>
      <c r="N100" s="213"/>
      <c r="O100" s="213"/>
      <c r="P100" s="213"/>
      <c r="Q100" s="213"/>
      <c r="R100" s="213"/>
      <c r="S100" s="213"/>
      <c r="T100" s="214"/>
      <c r="AT100" s="215" t="s">
        <v>137</v>
      </c>
      <c r="AU100" s="215" t="s">
        <v>85</v>
      </c>
      <c r="AV100" s="11" t="s">
        <v>85</v>
      </c>
      <c r="AW100" s="11" t="s">
        <v>38</v>
      </c>
      <c r="AX100" s="11" t="s">
        <v>75</v>
      </c>
      <c r="AY100" s="215" t="s">
        <v>128</v>
      </c>
    </row>
    <row r="101" spans="2:51" s="11" customFormat="1" ht="13.5">
      <c r="B101" s="204"/>
      <c r="C101" s="205"/>
      <c r="D101" s="206" t="s">
        <v>137</v>
      </c>
      <c r="E101" s="207" t="s">
        <v>23</v>
      </c>
      <c r="F101" s="208" t="s">
        <v>153</v>
      </c>
      <c r="G101" s="205"/>
      <c r="H101" s="209">
        <v>6.8</v>
      </c>
      <c r="I101" s="210"/>
      <c r="J101" s="205"/>
      <c r="K101" s="205"/>
      <c r="L101" s="211"/>
      <c r="M101" s="212"/>
      <c r="N101" s="213"/>
      <c r="O101" s="213"/>
      <c r="P101" s="213"/>
      <c r="Q101" s="213"/>
      <c r="R101" s="213"/>
      <c r="S101" s="213"/>
      <c r="T101" s="214"/>
      <c r="AT101" s="215" t="s">
        <v>137</v>
      </c>
      <c r="AU101" s="215" t="s">
        <v>85</v>
      </c>
      <c r="AV101" s="11" t="s">
        <v>85</v>
      </c>
      <c r="AW101" s="11" t="s">
        <v>38</v>
      </c>
      <c r="AX101" s="11" t="s">
        <v>75</v>
      </c>
      <c r="AY101" s="215" t="s">
        <v>128</v>
      </c>
    </row>
    <row r="102" spans="2:51" s="11" customFormat="1" ht="13.5">
      <c r="B102" s="204"/>
      <c r="C102" s="205"/>
      <c r="D102" s="206" t="s">
        <v>137</v>
      </c>
      <c r="E102" s="207" t="s">
        <v>23</v>
      </c>
      <c r="F102" s="208" t="s">
        <v>154</v>
      </c>
      <c r="G102" s="205"/>
      <c r="H102" s="209">
        <v>6.8</v>
      </c>
      <c r="I102" s="210"/>
      <c r="J102" s="205"/>
      <c r="K102" s="205"/>
      <c r="L102" s="211"/>
      <c r="M102" s="212"/>
      <c r="N102" s="213"/>
      <c r="O102" s="213"/>
      <c r="P102" s="213"/>
      <c r="Q102" s="213"/>
      <c r="R102" s="213"/>
      <c r="S102" s="213"/>
      <c r="T102" s="214"/>
      <c r="AT102" s="215" t="s">
        <v>137</v>
      </c>
      <c r="AU102" s="215" t="s">
        <v>85</v>
      </c>
      <c r="AV102" s="11" t="s">
        <v>85</v>
      </c>
      <c r="AW102" s="11" t="s">
        <v>38</v>
      </c>
      <c r="AX102" s="11" t="s">
        <v>75</v>
      </c>
      <c r="AY102" s="215" t="s">
        <v>128</v>
      </c>
    </row>
    <row r="103" spans="2:51" s="11" customFormat="1" ht="13.5">
      <c r="B103" s="204"/>
      <c r="C103" s="205"/>
      <c r="D103" s="206" t="s">
        <v>137</v>
      </c>
      <c r="E103" s="207" t="s">
        <v>23</v>
      </c>
      <c r="F103" s="208" t="s">
        <v>155</v>
      </c>
      <c r="G103" s="205"/>
      <c r="H103" s="209">
        <v>49.8</v>
      </c>
      <c r="I103" s="210"/>
      <c r="J103" s="205"/>
      <c r="K103" s="205"/>
      <c r="L103" s="211"/>
      <c r="M103" s="212"/>
      <c r="N103" s="213"/>
      <c r="O103" s="213"/>
      <c r="P103" s="213"/>
      <c r="Q103" s="213"/>
      <c r="R103" s="213"/>
      <c r="S103" s="213"/>
      <c r="T103" s="214"/>
      <c r="AT103" s="215" t="s">
        <v>137</v>
      </c>
      <c r="AU103" s="215" t="s">
        <v>85</v>
      </c>
      <c r="AV103" s="11" t="s">
        <v>85</v>
      </c>
      <c r="AW103" s="11" t="s">
        <v>38</v>
      </c>
      <c r="AX103" s="11" t="s">
        <v>75</v>
      </c>
      <c r="AY103" s="215" t="s">
        <v>128</v>
      </c>
    </row>
    <row r="104" spans="2:51" s="11" customFormat="1" ht="13.5">
      <c r="B104" s="204"/>
      <c r="C104" s="205"/>
      <c r="D104" s="206" t="s">
        <v>137</v>
      </c>
      <c r="E104" s="207" t="s">
        <v>23</v>
      </c>
      <c r="F104" s="208" t="s">
        <v>156</v>
      </c>
      <c r="G104" s="205"/>
      <c r="H104" s="209">
        <v>49.8</v>
      </c>
      <c r="I104" s="210"/>
      <c r="J104" s="205"/>
      <c r="K104" s="205"/>
      <c r="L104" s="211"/>
      <c r="M104" s="212"/>
      <c r="N104" s="213"/>
      <c r="O104" s="213"/>
      <c r="P104" s="213"/>
      <c r="Q104" s="213"/>
      <c r="R104" s="213"/>
      <c r="S104" s="213"/>
      <c r="T104" s="214"/>
      <c r="AT104" s="215" t="s">
        <v>137</v>
      </c>
      <c r="AU104" s="215" t="s">
        <v>85</v>
      </c>
      <c r="AV104" s="11" t="s">
        <v>85</v>
      </c>
      <c r="AW104" s="11" t="s">
        <v>38</v>
      </c>
      <c r="AX104" s="11" t="s">
        <v>75</v>
      </c>
      <c r="AY104" s="215" t="s">
        <v>128</v>
      </c>
    </row>
    <row r="105" spans="2:51" s="11" customFormat="1" ht="13.5">
      <c r="B105" s="204"/>
      <c r="C105" s="205"/>
      <c r="D105" s="206" t="s">
        <v>137</v>
      </c>
      <c r="E105" s="207" t="s">
        <v>23</v>
      </c>
      <c r="F105" s="208" t="s">
        <v>157</v>
      </c>
      <c r="G105" s="205"/>
      <c r="H105" s="209">
        <v>11.5</v>
      </c>
      <c r="I105" s="210"/>
      <c r="J105" s="205"/>
      <c r="K105" s="205"/>
      <c r="L105" s="211"/>
      <c r="M105" s="212"/>
      <c r="N105" s="213"/>
      <c r="O105" s="213"/>
      <c r="P105" s="213"/>
      <c r="Q105" s="213"/>
      <c r="R105" s="213"/>
      <c r="S105" s="213"/>
      <c r="T105" s="214"/>
      <c r="AT105" s="215" t="s">
        <v>137</v>
      </c>
      <c r="AU105" s="215" t="s">
        <v>85</v>
      </c>
      <c r="AV105" s="11" t="s">
        <v>85</v>
      </c>
      <c r="AW105" s="11" t="s">
        <v>38</v>
      </c>
      <c r="AX105" s="11" t="s">
        <v>75</v>
      </c>
      <c r="AY105" s="215" t="s">
        <v>128</v>
      </c>
    </row>
    <row r="106" spans="2:51" s="11" customFormat="1" ht="13.5">
      <c r="B106" s="204"/>
      <c r="C106" s="205"/>
      <c r="D106" s="206" t="s">
        <v>137</v>
      </c>
      <c r="E106" s="207" t="s">
        <v>23</v>
      </c>
      <c r="F106" s="208" t="s">
        <v>158</v>
      </c>
      <c r="G106" s="205"/>
      <c r="H106" s="209">
        <v>11.5</v>
      </c>
      <c r="I106" s="210"/>
      <c r="J106" s="205"/>
      <c r="K106" s="205"/>
      <c r="L106" s="211"/>
      <c r="M106" s="212"/>
      <c r="N106" s="213"/>
      <c r="O106" s="213"/>
      <c r="P106" s="213"/>
      <c r="Q106" s="213"/>
      <c r="R106" s="213"/>
      <c r="S106" s="213"/>
      <c r="T106" s="214"/>
      <c r="AT106" s="215" t="s">
        <v>137</v>
      </c>
      <c r="AU106" s="215" t="s">
        <v>85</v>
      </c>
      <c r="AV106" s="11" t="s">
        <v>85</v>
      </c>
      <c r="AW106" s="11" t="s">
        <v>38</v>
      </c>
      <c r="AX106" s="11" t="s">
        <v>75</v>
      </c>
      <c r="AY106" s="215" t="s">
        <v>128</v>
      </c>
    </row>
    <row r="107" spans="2:51" s="11" customFormat="1" ht="13.5">
      <c r="B107" s="204"/>
      <c r="C107" s="205"/>
      <c r="D107" s="206" t="s">
        <v>137</v>
      </c>
      <c r="E107" s="207" t="s">
        <v>23</v>
      </c>
      <c r="F107" s="208" t="s">
        <v>159</v>
      </c>
      <c r="G107" s="205"/>
      <c r="H107" s="209">
        <v>11.5</v>
      </c>
      <c r="I107" s="210"/>
      <c r="J107" s="205"/>
      <c r="K107" s="205"/>
      <c r="L107" s="211"/>
      <c r="M107" s="212"/>
      <c r="N107" s="213"/>
      <c r="O107" s="213"/>
      <c r="P107" s="213"/>
      <c r="Q107" s="213"/>
      <c r="R107" s="213"/>
      <c r="S107" s="213"/>
      <c r="T107" s="214"/>
      <c r="AT107" s="215" t="s">
        <v>137</v>
      </c>
      <c r="AU107" s="215" t="s">
        <v>85</v>
      </c>
      <c r="AV107" s="11" t="s">
        <v>85</v>
      </c>
      <c r="AW107" s="11" t="s">
        <v>38</v>
      </c>
      <c r="AX107" s="11" t="s">
        <v>75</v>
      </c>
      <c r="AY107" s="215" t="s">
        <v>128</v>
      </c>
    </row>
    <row r="108" spans="2:51" s="11" customFormat="1" ht="13.5">
      <c r="B108" s="204"/>
      <c r="C108" s="205"/>
      <c r="D108" s="206" t="s">
        <v>137</v>
      </c>
      <c r="E108" s="207" t="s">
        <v>23</v>
      </c>
      <c r="F108" s="208" t="s">
        <v>160</v>
      </c>
      <c r="G108" s="205"/>
      <c r="H108" s="209">
        <v>11.5</v>
      </c>
      <c r="I108" s="210"/>
      <c r="J108" s="205"/>
      <c r="K108" s="205"/>
      <c r="L108" s="211"/>
      <c r="M108" s="212"/>
      <c r="N108" s="213"/>
      <c r="O108" s="213"/>
      <c r="P108" s="213"/>
      <c r="Q108" s="213"/>
      <c r="R108" s="213"/>
      <c r="S108" s="213"/>
      <c r="T108" s="214"/>
      <c r="AT108" s="215" t="s">
        <v>137</v>
      </c>
      <c r="AU108" s="215" t="s">
        <v>85</v>
      </c>
      <c r="AV108" s="11" t="s">
        <v>85</v>
      </c>
      <c r="AW108" s="11" t="s">
        <v>38</v>
      </c>
      <c r="AX108" s="11" t="s">
        <v>75</v>
      </c>
      <c r="AY108" s="215" t="s">
        <v>128</v>
      </c>
    </row>
    <row r="109" spans="2:51" s="11" customFormat="1" ht="13.5">
      <c r="B109" s="204"/>
      <c r="C109" s="205"/>
      <c r="D109" s="206" t="s">
        <v>137</v>
      </c>
      <c r="E109" s="207" t="s">
        <v>23</v>
      </c>
      <c r="F109" s="208" t="s">
        <v>161</v>
      </c>
      <c r="G109" s="205"/>
      <c r="H109" s="209">
        <v>5.8</v>
      </c>
      <c r="I109" s="210"/>
      <c r="J109" s="205"/>
      <c r="K109" s="205"/>
      <c r="L109" s="211"/>
      <c r="M109" s="212"/>
      <c r="N109" s="213"/>
      <c r="O109" s="213"/>
      <c r="P109" s="213"/>
      <c r="Q109" s="213"/>
      <c r="R109" s="213"/>
      <c r="S109" s="213"/>
      <c r="T109" s="214"/>
      <c r="AT109" s="215" t="s">
        <v>137</v>
      </c>
      <c r="AU109" s="215" t="s">
        <v>85</v>
      </c>
      <c r="AV109" s="11" t="s">
        <v>85</v>
      </c>
      <c r="AW109" s="11" t="s">
        <v>38</v>
      </c>
      <c r="AX109" s="11" t="s">
        <v>75</v>
      </c>
      <c r="AY109" s="215" t="s">
        <v>128</v>
      </c>
    </row>
    <row r="110" spans="2:51" s="11" customFormat="1" ht="13.5">
      <c r="B110" s="204"/>
      <c r="C110" s="205"/>
      <c r="D110" s="206" t="s">
        <v>137</v>
      </c>
      <c r="E110" s="207" t="s">
        <v>23</v>
      </c>
      <c r="F110" s="208" t="s">
        <v>162</v>
      </c>
      <c r="G110" s="205"/>
      <c r="H110" s="209">
        <v>26.8</v>
      </c>
      <c r="I110" s="210"/>
      <c r="J110" s="205"/>
      <c r="K110" s="205"/>
      <c r="L110" s="211"/>
      <c r="M110" s="212"/>
      <c r="N110" s="213"/>
      <c r="O110" s="213"/>
      <c r="P110" s="213"/>
      <c r="Q110" s="213"/>
      <c r="R110" s="213"/>
      <c r="S110" s="213"/>
      <c r="T110" s="214"/>
      <c r="AT110" s="215" t="s">
        <v>137</v>
      </c>
      <c r="AU110" s="215" t="s">
        <v>85</v>
      </c>
      <c r="AV110" s="11" t="s">
        <v>85</v>
      </c>
      <c r="AW110" s="11" t="s">
        <v>38</v>
      </c>
      <c r="AX110" s="11" t="s">
        <v>75</v>
      </c>
      <c r="AY110" s="215" t="s">
        <v>128</v>
      </c>
    </row>
    <row r="111" spans="2:51" s="11" customFormat="1" ht="13.5">
      <c r="B111" s="204"/>
      <c r="C111" s="205"/>
      <c r="D111" s="206" t="s">
        <v>137</v>
      </c>
      <c r="E111" s="207" t="s">
        <v>23</v>
      </c>
      <c r="F111" s="208" t="s">
        <v>163</v>
      </c>
      <c r="G111" s="205"/>
      <c r="H111" s="209">
        <v>9.4</v>
      </c>
      <c r="I111" s="210"/>
      <c r="J111" s="205"/>
      <c r="K111" s="205"/>
      <c r="L111" s="211"/>
      <c r="M111" s="212"/>
      <c r="N111" s="213"/>
      <c r="O111" s="213"/>
      <c r="P111" s="213"/>
      <c r="Q111" s="213"/>
      <c r="R111" s="213"/>
      <c r="S111" s="213"/>
      <c r="T111" s="214"/>
      <c r="AT111" s="215" t="s">
        <v>137</v>
      </c>
      <c r="AU111" s="215" t="s">
        <v>85</v>
      </c>
      <c r="AV111" s="11" t="s">
        <v>85</v>
      </c>
      <c r="AW111" s="11" t="s">
        <v>38</v>
      </c>
      <c r="AX111" s="11" t="s">
        <v>75</v>
      </c>
      <c r="AY111" s="215" t="s">
        <v>128</v>
      </c>
    </row>
    <row r="112" spans="2:51" s="11" customFormat="1" ht="13.5">
      <c r="B112" s="204"/>
      <c r="C112" s="205"/>
      <c r="D112" s="206" t="s">
        <v>137</v>
      </c>
      <c r="E112" s="207" t="s">
        <v>23</v>
      </c>
      <c r="F112" s="208" t="s">
        <v>164</v>
      </c>
      <c r="G112" s="205"/>
      <c r="H112" s="209">
        <v>16.600000000000001</v>
      </c>
      <c r="I112" s="210"/>
      <c r="J112" s="205"/>
      <c r="K112" s="205"/>
      <c r="L112" s="211"/>
      <c r="M112" s="212"/>
      <c r="N112" s="213"/>
      <c r="O112" s="213"/>
      <c r="P112" s="213"/>
      <c r="Q112" s="213"/>
      <c r="R112" s="213"/>
      <c r="S112" s="213"/>
      <c r="T112" s="214"/>
      <c r="AT112" s="215" t="s">
        <v>137</v>
      </c>
      <c r="AU112" s="215" t="s">
        <v>85</v>
      </c>
      <c r="AV112" s="11" t="s">
        <v>85</v>
      </c>
      <c r="AW112" s="11" t="s">
        <v>38</v>
      </c>
      <c r="AX112" s="11" t="s">
        <v>75</v>
      </c>
      <c r="AY112" s="215" t="s">
        <v>128</v>
      </c>
    </row>
    <row r="113" spans="2:65" s="11" customFormat="1" ht="13.5">
      <c r="B113" s="204"/>
      <c r="C113" s="205"/>
      <c r="D113" s="206" t="s">
        <v>137</v>
      </c>
      <c r="E113" s="207" t="s">
        <v>23</v>
      </c>
      <c r="F113" s="208" t="s">
        <v>165</v>
      </c>
      <c r="G113" s="205"/>
      <c r="H113" s="209">
        <v>16.600000000000001</v>
      </c>
      <c r="I113" s="210"/>
      <c r="J113" s="205"/>
      <c r="K113" s="205"/>
      <c r="L113" s="211"/>
      <c r="M113" s="212"/>
      <c r="N113" s="213"/>
      <c r="O113" s="213"/>
      <c r="P113" s="213"/>
      <c r="Q113" s="213"/>
      <c r="R113" s="213"/>
      <c r="S113" s="213"/>
      <c r="T113" s="214"/>
      <c r="AT113" s="215" t="s">
        <v>137</v>
      </c>
      <c r="AU113" s="215" t="s">
        <v>85</v>
      </c>
      <c r="AV113" s="11" t="s">
        <v>85</v>
      </c>
      <c r="AW113" s="11" t="s">
        <v>38</v>
      </c>
      <c r="AX113" s="11" t="s">
        <v>75</v>
      </c>
      <c r="AY113" s="215" t="s">
        <v>128</v>
      </c>
    </row>
    <row r="114" spans="2:65" s="11" customFormat="1" ht="13.5">
      <c r="B114" s="204"/>
      <c r="C114" s="205"/>
      <c r="D114" s="206" t="s">
        <v>137</v>
      </c>
      <c r="E114" s="207" t="s">
        <v>23</v>
      </c>
      <c r="F114" s="208" t="s">
        <v>166</v>
      </c>
      <c r="G114" s="205"/>
      <c r="H114" s="209">
        <v>11.5</v>
      </c>
      <c r="I114" s="210"/>
      <c r="J114" s="205"/>
      <c r="K114" s="205"/>
      <c r="L114" s="211"/>
      <c r="M114" s="212"/>
      <c r="N114" s="213"/>
      <c r="O114" s="213"/>
      <c r="P114" s="213"/>
      <c r="Q114" s="213"/>
      <c r="R114" s="213"/>
      <c r="S114" s="213"/>
      <c r="T114" s="214"/>
      <c r="AT114" s="215" t="s">
        <v>137</v>
      </c>
      <c r="AU114" s="215" t="s">
        <v>85</v>
      </c>
      <c r="AV114" s="11" t="s">
        <v>85</v>
      </c>
      <c r="AW114" s="11" t="s">
        <v>38</v>
      </c>
      <c r="AX114" s="11" t="s">
        <v>75</v>
      </c>
      <c r="AY114" s="215" t="s">
        <v>128</v>
      </c>
    </row>
    <row r="115" spans="2:65" s="11" customFormat="1" ht="13.5">
      <c r="B115" s="204"/>
      <c r="C115" s="205"/>
      <c r="D115" s="206" t="s">
        <v>137</v>
      </c>
      <c r="E115" s="207" t="s">
        <v>23</v>
      </c>
      <c r="F115" s="208" t="s">
        <v>167</v>
      </c>
      <c r="G115" s="205"/>
      <c r="H115" s="209">
        <v>11.5</v>
      </c>
      <c r="I115" s="210"/>
      <c r="J115" s="205"/>
      <c r="K115" s="205"/>
      <c r="L115" s="211"/>
      <c r="M115" s="212"/>
      <c r="N115" s="213"/>
      <c r="O115" s="213"/>
      <c r="P115" s="213"/>
      <c r="Q115" s="213"/>
      <c r="R115" s="213"/>
      <c r="S115" s="213"/>
      <c r="T115" s="214"/>
      <c r="AT115" s="215" t="s">
        <v>137</v>
      </c>
      <c r="AU115" s="215" t="s">
        <v>85</v>
      </c>
      <c r="AV115" s="11" t="s">
        <v>85</v>
      </c>
      <c r="AW115" s="11" t="s">
        <v>38</v>
      </c>
      <c r="AX115" s="11" t="s">
        <v>75</v>
      </c>
      <c r="AY115" s="215" t="s">
        <v>128</v>
      </c>
    </row>
    <row r="116" spans="2:65" s="11" customFormat="1" ht="13.5">
      <c r="B116" s="204"/>
      <c r="C116" s="205"/>
      <c r="D116" s="206" t="s">
        <v>137</v>
      </c>
      <c r="E116" s="207" t="s">
        <v>23</v>
      </c>
      <c r="F116" s="208" t="s">
        <v>168</v>
      </c>
      <c r="G116" s="205"/>
      <c r="H116" s="209">
        <v>11.5</v>
      </c>
      <c r="I116" s="210"/>
      <c r="J116" s="205"/>
      <c r="K116" s="205"/>
      <c r="L116" s="211"/>
      <c r="M116" s="212"/>
      <c r="N116" s="213"/>
      <c r="O116" s="213"/>
      <c r="P116" s="213"/>
      <c r="Q116" s="213"/>
      <c r="R116" s="213"/>
      <c r="S116" s="213"/>
      <c r="T116" s="214"/>
      <c r="AT116" s="215" t="s">
        <v>137</v>
      </c>
      <c r="AU116" s="215" t="s">
        <v>85</v>
      </c>
      <c r="AV116" s="11" t="s">
        <v>85</v>
      </c>
      <c r="AW116" s="11" t="s">
        <v>38</v>
      </c>
      <c r="AX116" s="11" t="s">
        <v>75</v>
      </c>
      <c r="AY116" s="215" t="s">
        <v>128</v>
      </c>
    </row>
    <row r="117" spans="2:65" s="11" customFormat="1" ht="13.5">
      <c r="B117" s="204"/>
      <c r="C117" s="205"/>
      <c r="D117" s="206" t="s">
        <v>137</v>
      </c>
      <c r="E117" s="207" t="s">
        <v>23</v>
      </c>
      <c r="F117" s="208" t="s">
        <v>169</v>
      </c>
      <c r="G117" s="205"/>
      <c r="H117" s="209">
        <v>8.3000000000000007</v>
      </c>
      <c r="I117" s="210"/>
      <c r="J117" s="205"/>
      <c r="K117" s="205"/>
      <c r="L117" s="211"/>
      <c r="M117" s="212"/>
      <c r="N117" s="213"/>
      <c r="O117" s="213"/>
      <c r="P117" s="213"/>
      <c r="Q117" s="213"/>
      <c r="R117" s="213"/>
      <c r="S117" s="213"/>
      <c r="T117" s="214"/>
      <c r="AT117" s="215" t="s">
        <v>137</v>
      </c>
      <c r="AU117" s="215" t="s">
        <v>85</v>
      </c>
      <c r="AV117" s="11" t="s">
        <v>85</v>
      </c>
      <c r="AW117" s="11" t="s">
        <v>38</v>
      </c>
      <c r="AX117" s="11" t="s">
        <v>75</v>
      </c>
      <c r="AY117" s="215" t="s">
        <v>128</v>
      </c>
    </row>
    <row r="118" spans="2:65" s="11" customFormat="1" ht="13.5">
      <c r="B118" s="204"/>
      <c r="C118" s="205"/>
      <c r="D118" s="206" t="s">
        <v>137</v>
      </c>
      <c r="E118" s="207" t="s">
        <v>23</v>
      </c>
      <c r="F118" s="208" t="s">
        <v>170</v>
      </c>
      <c r="G118" s="205"/>
      <c r="H118" s="209">
        <v>3.6</v>
      </c>
      <c r="I118" s="210"/>
      <c r="J118" s="205"/>
      <c r="K118" s="205"/>
      <c r="L118" s="211"/>
      <c r="M118" s="212"/>
      <c r="N118" s="213"/>
      <c r="O118" s="213"/>
      <c r="P118" s="213"/>
      <c r="Q118" s="213"/>
      <c r="R118" s="213"/>
      <c r="S118" s="213"/>
      <c r="T118" s="214"/>
      <c r="AT118" s="215" t="s">
        <v>137</v>
      </c>
      <c r="AU118" s="215" t="s">
        <v>85</v>
      </c>
      <c r="AV118" s="11" t="s">
        <v>85</v>
      </c>
      <c r="AW118" s="11" t="s">
        <v>38</v>
      </c>
      <c r="AX118" s="11" t="s">
        <v>75</v>
      </c>
      <c r="AY118" s="215" t="s">
        <v>128</v>
      </c>
    </row>
    <row r="119" spans="2:65" s="11" customFormat="1" ht="13.5">
      <c r="B119" s="204"/>
      <c r="C119" s="205"/>
      <c r="D119" s="206" t="s">
        <v>137</v>
      </c>
      <c r="E119" s="207" t="s">
        <v>23</v>
      </c>
      <c r="F119" s="208" t="s">
        <v>171</v>
      </c>
      <c r="G119" s="205"/>
      <c r="H119" s="209">
        <v>3.6</v>
      </c>
      <c r="I119" s="210"/>
      <c r="J119" s="205"/>
      <c r="K119" s="205"/>
      <c r="L119" s="211"/>
      <c r="M119" s="212"/>
      <c r="N119" s="213"/>
      <c r="O119" s="213"/>
      <c r="P119" s="213"/>
      <c r="Q119" s="213"/>
      <c r="R119" s="213"/>
      <c r="S119" s="213"/>
      <c r="T119" s="214"/>
      <c r="AT119" s="215" t="s">
        <v>137</v>
      </c>
      <c r="AU119" s="215" t="s">
        <v>85</v>
      </c>
      <c r="AV119" s="11" t="s">
        <v>85</v>
      </c>
      <c r="AW119" s="11" t="s">
        <v>38</v>
      </c>
      <c r="AX119" s="11" t="s">
        <v>75</v>
      </c>
      <c r="AY119" s="215" t="s">
        <v>128</v>
      </c>
    </row>
    <row r="120" spans="2:65" s="11" customFormat="1" ht="13.5">
      <c r="B120" s="204"/>
      <c r="C120" s="205"/>
      <c r="D120" s="206" t="s">
        <v>137</v>
      </c>
      <c r="E120" s="207" t="s">
        <v>23</v>
      </c>
      <c r="F120" s="208" t="s">
        <v>172</v>
      </c>
      <c r="G120" s="205"/>
      <c r="H120" s="209">
        <v>7.1</v>
      </c>
      <c r="I120" s="210"/>
      <c r="J120" s="205"/>
      <c r="K120" s="205"/>
      <c r="L120" s="211"/>
      <c r="M120" s="212"/>
      <c r="N120" s="213"/>
      <c r="O120" s="213"/>
      <c r="P120" s="213"/>
      <c r="Q120" s="213"/>
      <c r="R120" s="213"/>
      <c r="S120" s="213"/>
      <c r="T120" s="214"/>
      <c r="AT120" s="215" t="s">
        <v>137</v>
      </c>
      <c r="AU120" s="215" t="s">
        <v>85</v>
      </c>
      <c r="AV120" s="11" t="s">
        <v>85</v>
      </c>
      <c r="AW120" s="11" t="s">
        <v>38</v>
      </c>
      <c r="AX120" s="11" t="s">
        <v>75</v>
      </c>
      <c r="AY120" s="215" t="s">
        <v>128</v>
      </c>
    </row>
    <row r="121" spans="2:65" s="11" customFormat="1" ht="13.5">
      <c r="B121" s="204"/>
      <c r="C121" s="205"/>
      <c r="D121" s="206" t="s">
        <v>137</v>
      </c>
      <c r="E121" s="207" t="s">
        <v>23</v>
      </c>
      <c r="F121" s="208" t="s">
        <v>173</v>
      </c>
      <c r="G121" s="205"/>
      <c r="H121" s="209">
        <v>7.1</v>
      </c>
      <c r="I121" s="210"/>
      <c r="J121" s="205"/>
      <c r="K121" s="205"/>
      <c r="L121" s="211"/>
      <c r="M121" s="212"/>
      <c r="N121" s="213"/>
      <c r="O121" s="213"/>
      <c r="P121" s="213"/>
      <c r="Q121" s="213"/>
      <c r="R121" s="213"/>
      <c r="S121" s="213"/>
      <c r="T121" s="214"/>
      <c r="AT121" s="215" t="s">
        <v>137</v>
      </c>
      <c r="AU121" s="215" t="s">
        <v>85</v>
      </c>
      <c r="AV121" s="11" t="s">
        <v>85</v>
      </c>
      <c r="AW121" s="11" t="s">
        <v>38</v>
      </c>
      <c r="AX121" s="11" t="s">
        <v>75</v>
      </c>
      <c r="AY121" s="215" t="s">
        <v>128</v>
      </c>
    </row>
    <row r="122" spans="2:65" s="11" customFormat="1" ht="13.5">
      <c r="B122" s="204"/>
      <c r="C122" s="205"/>
      <c r="D122" s="206" t="s">
        <v>137</v>
      </c>
      <c r="E122" s="207" t="s">
        <v>23</v>
      </c>
      <c r="F122" s="208" t="s">
        <v>174</v>
      </c>
      <c r="G122" s="205"/>
      <c r="H122" s="209">
        <v>7.1</v>
      </c>
      <c r="I122" s="210"/>
      <c r="J122" s="205"/>
      <c r="K122" s="205"/>
      <c r="L122" s="211"/>
      <c r="M122" s="212"/>
      <c r="N122" s="213"/>
      <c r="O122" s="213"/>
      <c r="P122" s="213"/>
      <c r="Q122" s="213"/>
      <c r="R122" s="213"/>
      <c r="S122" s="213"/>
      <c r="T122" s="214"/>
      <c r="AT122" s="215" t="s">
        <v>137</v>
      </c>
      <c r="AU122" s="215" t="s">
        <v>85</v>
      </c>
      <c r="AV122" s="11" t="s">
        <v>85</v>
      </c>
      <c r="AW122" s="11" t="s">
        <v>38</v>
      </c>
      <c r="AX122" s="11" t="s">
        <v>75</v>
      </c>
      <c r="AY122" s="215" t="s">
        <v>128</v>
      </c>
    </row>
    <row r="123" spans="2:65" s="11" customFormat="1" ht="13.5">
      <c r="B123" s="204"/>
      <c r="C123" s="205"/>
      <c r="D123" s="206" t="s">
        <v>137</v>
      </c>
      <c r="E123" s="207" t="s">
        <v>23</v>
      </c>
      <c r="F123" s="208" t="s">
        <v>175</v>
      </c>
      <c r="G123" s="205"/>
      <c r="H123" s="209">
        <v>58.8</v>
      </c>
      <c r="I123" s="210"/>
      <c r="J123" s="205"/>
      <c r="K123" s="205"/>
      <c r="L123" s="211"/>
      <c r="M123" s="212"/>
      <c r="N123" s="213"/>
      <c r="O123" s="213"/>
      <c r="P123" s="213"/>
      <c r="Q123" s="213"/>
      <c r="R123" s="213"/>
      <c r="S123" s="213"/>
      <c r="T123" s="214"/>
      <c r="AT123" s="215" t="s">
        <v>137</v>
      </c>
      <c r="AU123" s="215" t="s">
        <v>85</v>
      </c>
      <c r="AV123" s="11" t="s">
        <v>85</v>
      </c>
      <c r="AW123" s="11" t="s">
        <v>38</v>
      </c>
      <c r="AX123" s="11" t="s">
        <v>75</v>
      </c>
      <c r="AY123" s="215" t="s">
        <v>128</v>
      </c>
    </row>
    <row r="124" spans="2:65" s="12" customFormat="1" ht="13.5">
      <c r="B124" s="216"/>
      <c r="C124" s="217"/>
      <c r="D124" s="206" t="s">
        <v>137</v>
      </c>
      <c r="E124" s="218" t="s">
        <v>23</v>
      </c>
      <c r="F124" s="219" t="s">
        <v>140</v>
      </c>
      <c r="G124" s="217"/>
      <c r="H124" s="220">
        <v>493.7</v>
      </c>
      <c r="I124" s="221"/>
      <c r="J124" s="217"/>
      <c r="K124" s="217"/>
      <c r="L124" s="222"/>
      <c r="M124" s="223"/>
      <c r="N124" s="224"/>
      <c r="O124" s="224"/>
      <c r="P124" s="224"/>
      <c r="Q124" s="224"/>
      <c r="R124" s="224"/>
      <c r="S124" s="224"/>
      <c r="T124" s="225"/>
      <c r="AT124" s="226" t="s">
        <v>137</v>
      </c>
      <c r="AU124" s="226" t="s">
        <v>85</v>
      </c>
      <c r="AV124" s="12" t="s">
        <v>135</v>
      </c>
      <c r="AW124" s="12" t="s">
        <v>38</v>
      </c>
      <c r="AX124" s="12" t="s">
        <v>80</v>
      </c>
      <c r="AY124" s="226" t="s">
        <v>128</v>
      </c>
    </row>
    <row r="125" spans="2:65" s="1" customFormat="1" ht="38.25" customHeight="1">
      <c r="B125" s="42"/>
      <c r="C125" s="192" t="s">
        <v>176</v>
      </c>
      <c r="D125" s="192" t="s">
        <v>131</v>
      </c>
      <c r="E125" s="193" t="s">
        <v>177</v>
      </c>
      <c r="F125" s="194" t="s">
        <v>178</v>
      </c>
      <c r="G125" s="195" t="s">
        <v>179</v>
      </c>
      <c r="H125" s="196">
        <v>1</v>
      </c>
      <c r="I125" s="197"/>
      <c r="J125" s="198">
        <f>ROUND(I125*H125,2)</f>
        <v>0</v>
      </c>
      <c r="K125" s="194" t="s">
        <v>23</v>
      </c>
      <c r="L125" s="62"/>
      <c r="M125" s="199" t="s">
        <v>23</v>
      </c>
      <c r="N125" s="200" t="s">
        <v>46</v>
      </c>
      <c r="O125" s="43"/>
      <c r="P125" s="201">
        <f>O125*H125</f>
        <v>0</v>
      </c>
      <c r="Q125" s="201">
        <v>3.6999999999999998E-2</v>
      </c>
      <c r="R125" s="201">
        <f>Q125*H125</f>
        <v>3.6999999999999998E-2</v>
      </c>
      <c r="S125" s="201">
        <v>0.34</v>
      </c>
      <c r="T125" s="202">
        <f>S125*H125</f>
        <v>0.34</v>
      </c>
      <c r="AR125" s="24" t="s">
        <v>135</v>
      </c>
      <c r="AT125" s="24" t="s">
        <v>131</v>
      </c>
      <c r="AU125" s="24" t="s">
        <v>85</v>
      </c>
      <c r="AY125" s="24" t="s">
        <v>128</v>
      </c>
      <c r="BE125" s="203">
        <f>IF(N125="základní",J125,0)</f>
        <v>0</v>
      </c>
      <c r="BF125" s="203">
        <f>IF(N125="snížená",J125,0)</f>
        <v>0</v>
      </c>
      <c r="BG125" s="203">
        <f>IF(N125="zákl. přenesená",J125,0)</f>
        <v>0</v>
      </c>
      <c r="BH125" s="203">
        <f>IF(N125="sníž. přenesená",J125,0)</f>
        <v>0</v>
      </c>
      <c r="BI125" s="203">
        <f>IF(N125="nulová",J125,0)</f>
        <v>0</v>
      </c>
      <c r="BJ125" s="24" t="s">
        <v>80</v>
      </c>
      <c r="BK125" s="203">
        <f>ROUND(I125*H125,2)</f>
        <v>0</v>
      </c>
      <c r="BL125" s="24" t="s">
        <v>135</v>
      </c>
      <c r="BM125" s="24" t="s">
        <v>180</v>
      </c>
    </row>
    <row r="126" spans="2:65" s="1" customFormat="1" ht="25.5" customHeight="1">
      <c r="B126" s="42"/>
      <c r="C126" s="192" t="s">
        <v>135</v>
      </c>
      <c r="D126" s="192" t="s">
        <v>131</v>
      </c>
      <c r="E126" s="193" t="s">
        <v>181</v>
      </c>
      <c r="F126" s="194" t="s">
        <v>182</v>
      </c>
      <c r="G126" s="195" t="s">
        <v>134</v>
      </c>
      <c r="H126" s="196">
        <v>460</v>
      </c>
      <c r="I126" s="197"/>
      <c r="J126" s="198">
        <f>ROUND(I126*H126,2)</f>
        <v>0</v>
      </c>
      <c r="K126" s="194" t="s">
        <v>143</v>
      </c>
      <c r="L126" s="62"/>
      <c r="M126" s="199" t="s">
        <v>23</v>
      </c>
      <c r="N126" s="200" t="s">
        <v>46</v>
      </c>
      <c r="O126" s="43"/>
      <c r="P126" s="201">
        <f>O126*H126</f>
        <v>0</v>
      </c>
      <c r="Q126" s="201">
        <v>0</v>
      </c>
      <c r="R126" s="201">
        <f>Q126*H126</f>
        <v>0</v>
      </c>
      <c r="S126" s="201">
        <v>0</v>
      </c>
      <c r="T126" s="202">
        <f>S126*H126</f>
        <v>0</v>
      </c>
      <c r="AR126" s="24" t="s">
        <v>135</v>
      </c>
      <c r="AT126" s="24" t="s">
        <v>131</v>
      </c>
      <c r="AU126" s="24" t="s">
        <v>85</v>
      </c>
      <c r="AY126" s="24" t="s">
        <v>128</v>
      </c>
      <c r="BE126" s="203">
        <f>IF(N126="základní",J126,0)</f>
        <v>0</v>
      </c>
      <c r="BF126" s="203">
        <f>IF(N126="snížená",J126,0)</f>
        <v>0</v>
      </c>
      <c r="BG126" s="203">
        <f>IF(N126="zákl. přenesená",J126,0)</f>
        <v>0</v>
      </c>
      <c r="BH126" s="203">
        <f>IF(N126="sníž. přenesená",J126,0)</f>
        <v>0</v>
      </c>
      <c r="BI126" s="203">
        <f>IF(N126="nulová",J126,0)</f>
        <v>0</v>
      </c>
      <c r="BJ126" s="24" t="s">
        <v>80</v>
      </c>
      <c r="BK126" s="203">
        <f>ROUND(I126*H126,2)</f>
        <v>0</v>
      </c>
      <c r="BL126" s="24" t="s">
        <v>135</v>
      </c>
      <c r="BM126" s="24" t="s">
        <v>183</v>
      </c>
    </row>
    <row r="127" spans="2:65" s="11" customFormat="1" ht="13.5">
      <c r="B127" s="204"/>
      <c r="C127" s="205"/>
      <c r="D127" s="206" t="s">
        <v>137</v>
      </c>
      <c r="E127" s="207" t="s">
        <v>23</v>
      </c>
      <c r="F127" s="208" t="s">
        <v>145</v>
      </c>
      <c r="G127" s="205"/>
      <c r="H127" s="209">
        <v>9</v>
      </c>
      <c r="I127" s="210"/>
      <c r="J127" s="205"/>
      <c r="K127" s="205"/>
      <c r="L127" s="211"/>
      <c r="M127" s="212"/>
      <c r="N127" s="213"/>
      <c r="O127" s="213"/>
      <c r="P127" s="213"/>
      <c r="Q127" s="213"/>
      <c r="R127" s="213"/>
      <c r="S127" s="213"/>
      <c r="T127" s="214"/>
      <c r="AT127" s="215" t="s">
        <v>137</v>
      </c>
      <c r="AU127" s="215" t="s">
        <v>85</v>
      </c>
      <c r="AV127" s="11" t="s">
        <v>85</v>
      </c>
      <c r="AW127" s="11" t="s">
        <v>38</v>
      </c>
      <c r="AX127" s="11" t="s">
        <v>75</v>
      </c>
      <c r="AY127" s="215" t="s">
        <v>128</v>
      </c>
    </row>
    <row r="128" spans="2:65" s="11" customFormat="1" ht="13.5">
      <c r="B128" s="204"/>
      <c r="C128" s="205"/>
      <c r="D128" s="206" t="s">
        <v>137</v>
      </c>
      <c r="E128" s="207" t="s">
        <v>23</v>
      </c>
      <c r="F128" s="208" t="s">
        <v>146</v>
      </c>
      <c r="G128" s="205"/>
      <c r="H128" s="209">
        <v>6</v>
      </c>
      <c r="I128" s="210"/>
      <c r="J128" s="205"/>
      <c r="K128" s="205"/>
      <c r="L128" s="211"/>
      <c r="M128" s="212"/>
      <c r="N128" s="213"/>
      <c r="O128" s="213"/>
      <c r="P128" s="213"/>
      <c r="Q128" s="213"/>
      <c r="R128" s="213"/>
      <c r="S128" s="213"/>
      <c r="T128" s="214"/>
      <c r="AT128" s="215" t="s">
        <v>137</v>
      </c>
      <c r="AU128" s="215" t="s">
        <v>85</v>
      </c>
      <c r="AV128" s="11" t="s">
        <v>85</v>
      </c>
      <c r="AW128" s="11" t="s">
        <v>38</v>
      </c>
      <c r="AX128" s="11" t="s">
        <v>75</v>
      </c>
      <c r="AY128" s="215" t="s">
        <v>128</v>
      </c>
    </row>
    <row r="129" spans="2:51" s="11" customFormat="1" ht="13.5">
      <c r="B129" s="204"/>
      <c r="C129" s="205"/>
      <c r="D129" s="206" t="s">
        <v>137</v>
      </c>
      <c r="E129" s="207" t="s">
        <v>23</v>
      </c>
      <c r="F129" s="208" t="s">
        <v>184</v>
      </c>
      <c r="G129" s="205"/>
      <c r="H129" s="209">
        <v>9</v>
      </c>
      <c r="I129" s="210"/>
      <c r="J129" s="205"/>
      <c r="K129" s="205"/>
      <c r="L129" s="211"/>
      <c r="M129" s="212"/>
      <c r="N129" s="213"/>
      <c r="O129" s="213"/>
      <c r="P129" s="213"/>
      <c r="Q129" s="213"/>
      <c r="R129" s="213"/>
      <c r="S129" s="213"/>
      <c r="T129" s="214"/>
      <c r="AT129" s="215" t="s">
        <v>137</v>
      </c>
      <c r="AU129" s="215" t="s">
        <v>85</v>
      </c>
      <c r="AV129" s="11" t="s">
        <v>85</v>
      </c>
      <c r="AW129" s="11" t="s">
        <v>38</v>
      </c>
      <c r="AX129" s="11" t="s">
        <v>75</v>
      </c>
      <c r="AY129" s="215" t="s">
        <v>128</v>
      </c>
    </row>
    <row r="130" spans="2:51" s="11" customFormat="1" ht="13.5">
      <c r="B130" s="204"/>
      <c r="C130" s="205"/>
      <c r="D130" s="206" t="s">
        <v>137</v>
      </c>
      <c r="E130" s="207" t="s">
        <v>23</v>
      </c>
      <c r="F130" s="208" t="s">
        <v>185</v>
      </c>
      <c r="G130" s="205"/>
      <c r="H130" s="209">
        <v>9</v>
      </c>
      <c r="I130" s="210"/>
      <c r="J130" s="205"/>
      <c r="K130" s="205"/>
      <c r="L130" s="211"/>
      <c r="M130" s="212"/>
      <c r="N130" s="213"/>
      <c r="O130" s="213"/>
      <c r="P130" s="213"/>
      <c r="Q130" s="213"/>
      <c r="R130" s="213"/>
      <c r="S130" s="213"/>
      <c r="T130" s="214"/>
      <c r="AT130" s="215" t="s">
        <v>137</v>
      </c>
      <c r="AU130" s="215" t="s">
        <v>85</v>
      </c>
      <c r="AV130" s="11" t="s">
        <v>85</v>
      </c>
      <c r="AW130" s="11" t="s">
        <v>38</v>
      </c>
      <c r="AX130" s="11" t="s">
        <v>75</v>
      </c>
      <c r="AY130" s="215" t="s">
        <v>128</v>
      </c>
    </row>
    <row r="131" spans="2:51" s="11" customFormat="1" ht="13.5">
      <c r="B131" s="204"/>
      <c r="C131" s="205"/>
      <c r="D131" s="206" t="s">
        <v>137</v>
      </c>
      <c r="E131" s="207" t="s">
        <v>23</v>
      </c>
      <c r="F131" s="208" t="s">
        <v>149</v>
      </c>
      <c r="G131" s="205"/>
      <c r="H131" s="209">
        <v>37.1</v>
      </c>
      <c r="I131" s="210"/>
      <c r="J131" s="205"/>
      <c r="K131" s="205"/>
      <c r="L131" s="211"/>
      <c r="M131" s="212"/>
      <c r="N131" s="213"/>
      <c r="O131" s="213"/>
      <c r="P131" s="213"/>
      <c r="Q131" s="213"/>
      <c r="R131" s="213"/>
      <c r="S131" s="213"/>
      <c r="T131" s="214"/>
      <c r="AT131" s="215" t="s">
        <v>137</v>
      </c>
      <c r="AU131" s="215" t="s">
        <v>85</v>
      </c>
      <c r="AV131" s="11" t="s">
        <v>85</v>
      </c>
      <c r="AW131" s="11" t="s">
        <v>38</v>
      </c>
      <c r="AX131" s="11" t="s">
        <v>75</v>
      </c>
      <c r="AY131" s="215" t="s">
        <v>128</v>
      </c>
    </row>
    <row r="132" spans="2:51" s="11" customFormat="1" ht="13.5">
      <c r="B132" s="204"/>
      <c r="C132" s="205"/>
      <c r="D132" s="206" t="s">
        <v>137</v>
      </c>
      <c r="E132" s="207" t="s">
        <v>23</v>
      </c>
      <c r="F132" s="208" t="s">
        <v>186</v>
      </c>
      <c r="G132" s="205"/>
      <c r="H132" s="209">
        <v>21.2</v>
      </c>
      <c r="I132" s="210"/>
      <c r="J132" s="205"/>
      <c r="K132" s="205"/>
      <c r="L132" s="211"/>
      <c r="M132" s="212"/>
      <c r="N132" s="213"/>
      <c r="O132" s="213"/>
      <c r="P132" s="213"/>
      <c r="Q132" s="213"/>
      <c r="R132" s="213"/>
      <c r="S132" s="213"/>
      <c r="T132" s="214"/>
      <c r="AT132" s="215" t="s">
        <v>137</v>
      </c>
      <c r="AU132" s="215" t="s">
        <v>85</v>
      </c>
      <c r="AV132" s="11" t="s">
        <v>85</v>
      </c>
      <c r="AW132" s="11" t="s">
        <v>38</v>
      </c>
      <c r="AX132" s="11" t="s">
        <v>75</v>
      </c>
      <c r="AY132" s="215" t="s">
        <v>128</v>
      </c>
    </row>
    <row r="133" spans="2:51" s="11" customFormat="1" ht="13.5">
      <c r="B133" s="204"/>
      <c r="C133" s="205"/>
      <c r="D133" s="206" t="s">
        <v>137</v>
      </c>
      <c r="E133" s="207" t="s">
        <v>23</v>
      </c>
      <c r="F133" s="208" t="s">
        <v>151</v>
      </c>
      <c r="G133" s="205"/>
      <c r="H133" s="209">
        <v>19</v>
      </c>
      <c r="I133" s="210"/>
      <c r="J133" s="205"/>
      <c r="K133" s="205"/>
      <c r="L133" s="211"/>
      <c r="M133" s="212"/>
      <c r="N133" s="213"/>
      <c r="O133" s="213"/>
      <c r="P133" s="213"/>
      <c r="Q133" s="213"/>
      <c r="R133" s="213"/>
      <c r="S133" s="213"/>
      <c r="T133" s="214"/>
      <c r="AT133" s="215" t="s">
        <v>137</v>
      </c>
      <c r="AU133" s="215" t="s">
        <v>85</v>
      </c>
      <c r="AV133" s="11" t="s">
        <v>85</v>
      </c>
      <c r="AW133" s="11" t="s">
        <v>38</v>
      </c>
      <c r="AX133" s="11" t="s">
        <v>75</v>
      </c>
      <c r="AY133" s="215" t="s">
        <v>128</v>
      </c>
    </row>
    <row r="134" spans="2:51" s="11" customFormat="1" ht="13.5">
      <c r="B134" s="204"/>
      <c r="C134" s="205"/>
      <c r="D134" s="206" t="s">
        <v>137</v>
      </c>
      <c r="E134" s="207" t="s">
        <v>23</v>
      </c>
      <c r="F134" s="208" t="s">
        <v>152</v>
      </c>
      <c r="G134" s="205"/>
      <c r="H134" s="209">
        <v>19</v>
      </c>
      <c r="I134" s="210"/>
      <c r="J134" s="205"/>
      <c r="K134" s="205"/>
      <c r="L134" s="211"/>
      <c r="M134" s="212"/>
      <c r="N134" s="213"/>
      <c r="O134" s="213"/>
      <c r="P134" s="213"/>
      <c r="Q134" s="213"/>
      <c r="R134" s="213"/>
      <c r="S134" s="213"/>
      <c r="T134" s="214"/>
      <c r="AT134" s="215" t="s">
        <v>137</v>
      </c>
      <c r="AU134" s="215" t="s">
        <v>85</v>
      </c>
      <c r="AV134" s="11" t="s">
        <v>85</v>
      </c>
      <c r="AW134" s="11" t="s">
        <v>38</v>
      </c>
      <c r="AX134" s="11" t="s">
        <v>75</v>
      </c>
      <c r="AY134" s="215" t="s">
        <v>128</v>
      </c>
    </row>
    <row r="135" spans="2:51" s="11" customFormat="1" ht="13.5">
      <c r="B135" s="204"/>
      <c r="C135" s="205"/>
      <c r="D135" s="206" t="s">
        <v>137</v>
      </c>
      <c r="E135" s="207" t="s">
        <v>23</v>
      </c>
      <c r="F135" s="208" t="s">
        <v>153</v>
      </c>
      <c r="G135" s="205"/>
      <c r="H135" s="209">
        <v>6.8</v>
      </c>
      <c r="I135" s="210"/>
      <c r="J135" s="205"/>
      <c r="K135" s="205"/>
      <c r="L135" s="211"/>
      <c r="M135" s="212"/>
      <c r="N135" s="213"/>
      <c r="O135" s="213"/>
      <c r="P135" s="213"/>
      <c r="Q135" s="213"/>
      <c r="R135" s="213"/>
      <c r="S135" s="213"/>
      <c r="T135" s="214"/>
      <c r="AT135" s="215" t="s">
        <v>137</v>
      </c>
      <c r="AU135" s="215" t="s">
        <v>85</v>
      </c>
      <c r="AV135" s="11" t="s">
        <v>85</v>
      </c>
      <c r="AW135" s="11" t="s">
        <v>38</v>
      </c>
      <c r="AX135" s="11" t="s">
        <v>75</v>
      </c>
      <c r="AY135" s="215" t="s">
        <v>128</v>
      </c>
    </row>
    <row r="136" spans="2:51" s="11" customFormat="1" ht="13.5">
      <c r="B136" s="204"/>
      <c r="C136" s="205"/>
      <c r="D136" s="206" t="s">
        <v>137</v>
      </c>
      <c r="E136" s="207" t="s">
        <v>23</v>
      </c>
      <c r="F136" s="208" t="s">
        <v>154</v>
      </c>
      <c r="G136" s="205"/>
      <c r="H136" s="209">
        <v>6.8</v>
      </c>
      <c r="I136" s="210"/>
      <c r="J136" s="205"/>
      <c r="K136" s="205"/>
      <c r="L136" s="211"/>
      <c r="M136" s="212"/>
      <c r="N136" s="213"/>
      <c r="O136" s="213"/>
      <c r="P136" s="213"/>
      <c r="Q136" s="213"/>
      <c r="R136" s="213"/>
      <c r="S136" s="213"/>
      <c r="T136" s="214"/>
      <c r="AT136" s="215" t="s">
        <v>137</v>
      </c>
      <c r="AU136" s="215" t="s">
        <v>85</v>
      </c>
      <c r="AV136" s="11" t="s">
        <v>85</v>
      </c>
      <c r="AW136" s="11" t="s">
        <v>38</v>
      </c>
      <c r="AX136" s="11" t="s">
        <v>75</v>
      </c>
      <c r="AY136" s="215" t="s">
        <v>128</v>
      </c>
    </row>
    <row r="137" spans="2:51" s="11" customFormat="1" ht="13.5">
      <c r="B137" s="204"/>
      <c r="C137" s="205"/>
      <c r="D137" s="206" t="s">
        <v>137</v>
      </c>
      <c r="E137" s="207" t="s">
        <v>23</v>
      </c>
      <c r="F137" s="208" t="s">
        <v>155</v>
      </c>
      <c r="G137" s="205"/>
      <c r="H137" s="209">
        <v>49.8</v>
      </c>
      <c r="I137" s="210"/>
      <c r="J137" s="205"/>
      <c r="K137" s="205"/>
      <c r="L137" s="211"/>
      <c r="M137" s="212"/>
      <c r="N137" s="213"/>
      <c r="O137" s="213"/>
      <c r="P137" s="213"/>
      <c r="Q137" s="213"/>
      <c r="R137" s="213"/>
      <c r="S137" s="213"/>
      <c r="T137" s="214"/>
      <c r="AT137" s="215" t="s">
        <v>137</v>
      </c>
      <c r="AU137" s="215" t="s">
        <v>85</v>
      </c>
      <c r="AV137" s="11" t="s">
        <v>85</v>
      </c>
      <c r="AW137" s="11" t="s">
        <v>38</v>
      </c>
      <c r="AX137" s="11" t="s">
        <v>75</v>
      </c>
      <c r="AY137" s="215" t="s">
        <v>128</v>
      </c>
    </row>
    <row r="138" spans="2:51" s="11" customFormat="1" ht="13.5">
      <c r="B138" s="204"/>
      <c r="C138" s="205"/>
      <c r="D138" s="206" t="s">
        <v>137</v>
      </c>
      <c r="E138" s="207" t="s">
        <v>23</v>
      </c>
      <c r="F138" s="208" t="s">
        <v>156</v>
      </c>
      <c r="G138" s="205"/>
      <c r="H138" s="209">
        <v>49.8</v>
      </c>
      <c r="I138" s="210"/>
      <c r="J138" s="205"/>
      <c r="K138" s="205"/>
      <c r="L138" s="211"/>
      <c r="M138" s="212"/>
      <c r="N138" s="213"/>
      <c r="O138" s="213"/>
      <c r="P138" s="213"/>
      <c r="Q138" s="213"/>
      <c r="R138" s="213"/>
      <c r="S138" s="213"/>
      <c r="T138" s="214"/>
      <c r="AT138" s="215" t="s">
        <v>137</v>
      </c>
      <c r="AU138" s="215" t="s">
        <v>85</v>
      </c>
      <c r="AV138" s="11" t="s">
        <v>85</v>
      </c>
      <c r="AW138" s="11" t="s">
        <v>38</v>
      </c>
      <c r="AX138" s="11" t="s">
        <v>75</v>
      </c>
      <c r="AY138" s="215" t="s">
        <v>128</v>
      </c>
    </row>
    <row r="139" spans="2:51" s="11" customFormat="1" ht="13.5">
      <c r="B139" s="204"/>
      <c r="C139" s="205"/>
      <c r="D139" s="206" t="s">
        <v>137</v>
      </c>
      <c r="E139" s="207" t="s">
        <v>23</v>
      </c>
      <c r="F139" s="208" t="s">
        <v>187</v>
      </c>
      <c r="G139" s="205"/>
      <c r="H139" s="209">
        <v>8.3000000000000007</v>
      </c>
      <c r="I139" s="210"/>
      <c r="J139" s="205"/>
      <c r="K139" s="205"/>
      <c r="L139" s="211"/>
      <c r="M139" s="212"/>
      <c r="N139" s="213"/>
      <c r="O139" s="213"/>
      <c r="P139" s="213"/>
      <c r="Q139" s="213"/>
      <c r="R139" s="213"/>
      <c r="S139" s="213"/>
      <c r="T139" s="214"/>
      <c r="AT139" s="215" t="s">
        <v>137</v>
      </c>
      <c r="AU139" s="215" t="s">
        <v>85</v>
      </c>
      <c r="AV139" s="11" t="s">
        <v>85</v>
      </c>
      <c r="AW139" s="11" t="s">
        <v>38</v>
      </c>
      <c r="AX139" s="11" t="s">
        <v>75</v>
      </c>
      <c r="AY139" s="215" t="s">
        <v>128</v>
      </c>
    </row>
    <row r="140" spans="2:51" s="11" customFormat="1" ht="13.5">
      <c r="B140" s="204"/>
      <c r="C140" s="205"/>
      <c r="D140" s="206" t="s">
        <v>137</v>
      </c>
      <c r="E140" s="207" t="s">
        <v>23</v>
      </c>
      <c r="F140" s="208" t="s">
        <v>188</v>
      </c>
      <c r="G140" s="205"/>
      <c r="H140" s="209">
        <v>8.3000000000000007</v>
      </c>
      <c r="I140" s="210"/>
      <c r="J140" s="205"/>
      <c r="K140" s="205"/>
      <c r="L140" s="211"/>
      <c r="M140" s="212"/>
      <c r="N140" s="213"/>
      <c r="O140" s="213"/>
      <c r="P140" s="213"/>
      <c r="Q140" s="213"/>
      <c r="R140" s="213"/>
      <c r="S140" s="213"/>
      <c r="T140" s="214"/>
      <c r="AT140" s="215" t="s">
        <v>137</v>
      </c>
      <c r="AU140" s="215" t="s">
        <v>85</v>
      </c>
      <c r="AV140" s="11" t="s">
        <v>85</v>
      </c>
      <c r="AW140" s="11" t="s">
        <v>38</v>
      </c>
      <c r="AX140" s="11" t="s">
        <v>75</v>
      </c>
      <c r="AY140" s="215" t="s">
        <v>128</v>
      </c>
    </row>
    <row r="141" spans="2:51" s="11" customFormat="1" ht="13.5">
      <c r="B141" s="204"/>
      <c r="C141" s="205"/>
      <c r="D141" s="206" t="s">
        <v>137</v>
      </c>
      <c r="E141" s="207" t="s">
        <v>23</v>
      </c>
      <c r="F141" s="208" t="s">
        <v>189</v>
      </c>
      <c r="G141" s="205"/>
      <c r="H141" s="209">
        <v>8.3000000000000007</v>
      </c>
      <c r="I141" s="210"/>
      <c r="J141" s="205"/>
      <c r="K141" s="205"/>
      <c r="L141" s="211"/>
      <c r="M141" s="212"/>
      <c r="N141" s="213"/>
      <c r="O141" s="213"/>
      <c r="P141" s="213"/>
      <c r="Q141" s="213"/>
      <c r="R141" s="213"/>
      <c r="S141" s="213"/>
      <c r="T141" s="214"/>
      <c r="AT141" s="215" t="s">
        <v>137</v>
      </c>
      <c r="AU141" s="215" t="s">
        <v>85</v>
      </c>
      <c r="AV141" s="11" t="s">
        <v>85</v>
      </c>
      <c r="AW141" s="11" t="s">
        <v>38</v>
      </c>
      <c r="AX141" s="11" t="s">
        <v>75</v>
      </c>
      <c r="AY141" s="215" t="s">
        <v>128</v>
      </c>
    </row>
    <row r="142" spans="2:51" s="11" customFormat="1" ht="13.5">
      <c r="B142" s="204"/>
      <c r="C142" s="205"/>
      <c r="D142" s="206" t="s">
        <v>137</v>
      </c>
      <c r="E142" s="207" t="s">
        <v>23</v>
      </c>
      <c r="F142" s="208" t="s">
        <v>190</v>
      </c>
      <c r="G142" s="205"/>
      <c r="H142" s="209">
        <v>8.3000000000000007</v>
      </c>
      <c r="I142" s="210"/>
      <c r="J142" s="205"/>
      <c r="K142" s="205"/>
      <c r="L142" s="211"/>
      <c r="M142" s="212"/>
      <c r="N142" s="213"/>
      <c r="O142" s="213"/>
      <c r="P142" s="213"/>
      <c r="Q142" s="213"/>
      <c r="R142" s="213"/>
      <c r="S142" s="213"/>
      <c r="T142" s="214"/>
      <c r="AT142" s="215" t="s">
        <v>137</v>
      </c>
      <c r="AU142" s="215" t="s">
        <v>85</v>
      </c>
      <c r="AV142" s="11" t="s">
        <v>85</v>
      </c>
      <c r="AW142" s="11" t="s">
        <v>38</v>
      </c>
      <c r="AX142" s="11" t="s">
        <v>75</v>
      </c>
      <c r="AY142" s="215" t="s">
        <v>128</v>
      </c>
    </row>
    <row r="143" spans="2:51" s="11" customFormat="1" ht="13.5">
      <c r="B143" s="204"/>
      <c r="C143" s="205"/>
      <c r="D143" s="206" t="s">
        <v>137</v>
      </c>
      <c r="E143" s="207" t="s">
        <v>23</v>
      </c>
      <c r="F143" s="208" t="s">
        <v>161</v>
      </c>
      <c r="G143" s="205"/>
      <c r="H143" s="209">
        <v>5.8</v>
      </c>
      <c r="I143" s="210"/>
      <c r="J143" s="205"/>
      <c r="K143" s="205"/>
      <c r="L143" s="211"/>
      <c r="M143" s="212"/>
      <c r="N143" s="213"/>
      <c r="O143" s="213"/>
      <c r="P143" s="213"/>
      <c r="Q143" s="213"/>
      <c r="R143" s="213"/>
      <c r="S143" s="213"/>
      <c r="T143" s="214"/>
      <c r="AT143" s="215" t="s">
        <v>137</v>
      </c>
      <c r="AU143" s="215" t="s">
        <v>85</v>
      </c>
      <c r="AV143" s="11" t="s">
        <v>85</v>
      </c>
      <c r="AW143" s="11" t="s">
        <v>38</v>
      </c>
      <c r="AX143" s="11" t="s">
        <v>75</v>
      </c>
      <c r="AY143" s="215" t="s">
        <v>128</v>
      </c>
    </row>
    <row r="144" spans="2:51" s="11" customFormat="1" ht="13.5">
      <c r="B144" s="204"/>
      <c r="C144" s="205"/>
      <c r="D144" s="206" t="s">
        <v>137</v>
      </c>
      <c r="E144" s="207" t="s">
        <v>23</v>
      </c>
      <c r="F144" s="208" t="s">
        <v>191</v>
      </c>
      <c r="G144" s="205"/>
      <c r="H144" s="209">
        <v>16.600000000000001</v>
      </c>
      <c r="I144" s="210"/>
      <c r="J144" s="205"/>
      <c r="K144" s="205"/>
      <c r="L144" s="211"/>
      <c r="M144" s="212"/>
      <c r="N144" s="213"/>
      <c r="O144" s="213"/>
      <c r="P144" s="213"/>
      <c r="Q144" s="213"/>
      <c r="R144" s="213"/>
      <c r="S144" s="213"/>
      <c r="T144" s="214"/>
      <c r="AT144" s="215" t="s">
        <v>137</v>
      </c>
      <c r="AU144" s="215" t="s">
        <v>85</v>
      </c>
      <c r="AV144" s="11" t="s">
        <v>85</v>
      </c>
      <c r="AW144" s="11" t="s">
        <v>38</v>
      </c>
      <c r="AX144" s="11" t="s">
        <v>75</v>
      </c>
      <c r="AY144" s="215" t="s">
        <v>128</v>
      </c>
    </row>
    <row r="145" spans="2:65" s="11" customFormat="1" ht="13.5">
      <c r="B145" s="204"/>
      <c r="C145" s="205"/>
      <c r="D145" s="206" t="s">
        <v>137</v>
      </c>
      <c r="E145" s="207" t="s">
        <v>23</v>
      </c>
      <c r="F145" s="208" t="s">
        <v>163</v>
      </c>
      <c r="G145" s="205"/>
      <c r="H145" s="209">
        <v>9.4</v>
      </c>
      <c r="I145" s="210"/>
      <c r="J145" s="205"/>
      <c r="K145" s="205"/>
      <c r="L145" s="211"/>
      <c r="M145" s="212"/>
      <c r="N145" s="213"/>
      <c r="O145" s="213"/>
      <c r="P145" s="213"/>
      <c r="Q145" s="213"/>
      <c r="R145" s="213"/>
      <c r="S145" s="213"/>
      <c r="T145" s="214"/>
      <c r="AT145" s="215" t="s">
        <v>137</v>
      </c>
      <c r="AU145" s="215" t="s">
        <v>85</v>
      </c>
      <c r="AV145" s="11" t="s">
        <v>85</v>
      </c>
      <c r="AW145" s="11" t="s">
        <v>38</v>
      </c>
      <c r="AX145" s="11" t="s">
        <v>75</v>
      </c>
      <c r="AY145" s="215" t="s">
        <v>128</v>
      </c>
    </row>
    <row r="146" spans="2:65" s="11" customFormat="1" ht="13.5">
      <c r="B146" s="204"/>
      <c r="C146" s="205"/>
      <c r="D146" s="206" t="s">
        <v>137</v>
      </c>
      <c r="E146" s="207" t="s">
        <v>23</v>
      </c>
      <c r="F146" s="208" t="s">
        <v>164</v>
      </c>
      <c r="G146" s="205"/>
      <c r="H146" s="209">
        <v>16.600000000000001</v>
      </c>
      <c r="I146" s="210"/>
      <c r="J146" s="205"/>
      <c r="K146" s="205"/>
      <c r="L146" s="211"/>
      <c r="M146" s="212"/>
      <c r="N146" s="213"/>
      <c r="O146" s="213"/>
      <c r="P146" s="213"/>
      <c r="Q146" s="213"/>
      <c r="R146" s="213"/>
      <c r="S146" s="213"/>
      <c r="T146" s="214"/>
      <c r="AT146" s="215" t="s">
        <v>137</v>
      </c>
      <c r="AU146" s="215" t="s">
        <v>85</v>
      </c>
      <c r="AV146" s="11" t="s">
        <v>85</v>
      </c>
      <c r="AW146" s="11" t="s">
        <v>38</v>
      </c>
      <c r="AX146" s="11" t="s">
        <v>75</v>
      </c>
      <c r="AY146" s="215" t="s">
        <v>128</v>
      </c>
    </row>
    <row r="147" spans="2:65" s="11" customFormat="1" ht="13.5">
      <c r="B147" s="204"/>
      <c r="C147" s="205"/>
      <c r="D147" s="206" t="s">
        <v>137</v>
      </c>
      <c r="E147" s="207" t="s">
        <v>23</v>
      </c>
      <c r="F147" s="208" t="s">
        <v>165</v>
      </c>
      <c r="G147" s="205"/>
      <c r="H147" s="209">
        <v>16.600000000000001</v>
      </c>
      <c r="I147" s="210"/>
      <c r="J147" s="205"/>
      <c r="K147" s="205"/>
      <c r="L147" s="211"/>
      <c r="M147" s="212"/>
      <c r="N147" s="213"/>
      <c r="O147" s="213"/>
      <c r="P147" s="213"/>
      <c r="Q147" s="213"/>
      <c r="R147" s="213"/>
      <c r="S147" s="213"/>
      <c r="T147" s="214"/>
      <c r="AT147" s="215" t="s">
        <v>137</v>
      </c>
      <c r="AU147" s="215" t="s">
        <v>85</v>
      </c>
      <c r="AV147" s="11" t="s">
        <v>85</v>
      </c>
      <c r="AW147" s="11" t="s">
        <v>38</v>
      </c>
      <c r="AX147" s="11" t="s">
        <v>75</v>
      </c>
      <c r="AY147" s="215" t="s">
        <v>128</v>
      </c>
    </row>
    <row r="148" spans="2:65" s="11" customFormat="1" ht="13.5">
      <c r="B148" s="204"/>
      <c r="C148" s="205"/>
      <c r="D148" s="206" t="s">
        <v>137</v>
      </c>
      <c r="E148" s="207" t="s">
        <v>23</v>
      </c>
      <c r="F148" s="208" t="s">
        <v>192</v>
      </c>
      <c r="G148" s="205"/>
      <c r="H148" s="209">
        <v>8.3000000000000007</v>
      </c>
      <c r="I148" s="210"/>
      <c r="J148" s="205"/>
      <c r="K148" s="205"/>
      <c r="L148" s="211"/>
      <c r="M148" s="212"/>
      <c r="N148" s="213"/>
      <c r="O148" s="213"/>
      <c r="P148" s="213"/>
      <c r="Q148" s="213"/>
      <c r="R148" s="213"/>
      <c r="S148" s="213"/>
      <c r="T148" s="214"/>
      <c r="AT148" s="215" t="s">
        <v>137</v>
      </c>
      <c r="AU148" s="215" t="s">
        <v>85</v>
      </c>
      <c r="AV148" s="11" t="s">
        <v>85</v>
      </c>
      <c r="AW148" s="11" t="s">
        <v>38</v>
      </c>
      <c r="AX148" s="11" t="s">
        <v>75</v>
      </c>
      <c r="AY148" s="215" t="s">
        <v>128</v>
      </c>
    </row>
    <row r="149" spans="2:65" s="11" customFormat="1" ht="13.5">
      <c r="B149" s="204"/>
      <c r="C149" s="205"/>
      <c r="D149" s="206" t="s">
        <v>137</v>
      </c>
      <c r="E149" s="207" t="s">
        <v>23</v>
      </c>
      <c r="F149" s="208" t="s">
        <v>193</v>
      </c>
      <c r="G149" s="205"/>
      <c r="H149" s="209">
        <v>8.3000000000000007</v>
      </c>
      <c r="I149" s="210"/>
      <c r="J149" s="205"/>
      <c r="K149" s="205"/>
      <c r="L149" s="211"/>
      <c r="M149" s="212"/>
      <c r="N149" s="213"/>
      <c r="O149" s="213"/>
      <c r="P149" s="213"/>
      <c r="Q149" s="213"/>
      <c r="R149" s="213"/>
      <c r="S149" s="213"/>
      <c r="T149" s="214"/>
      <c r="AT149" s="215" t="s">
        <v>137</v>
      </c>
      <c r="AU149" s="215" t="s">
        <v>85</v>
      </c>
      <c r="AV149" s="11" t="s">
        <v>85</v>
      </c>
      <c r="AW149" s="11" t="s">
        <v>38</v>
      </c>
      <c r="AX149" s="11" t="s">
        <v>75</v>
      </c>
      <c r="AY149" s="215" t="s">
        <v>128</v>
      </c>
    </row>
    <row r="150" spans="2:65" s="11" customFormat="1" ht="13.5">
      <c r="B150" s="204"/>
      <c r="C150" s="205"/>
      <c r="D150" s="206" t="s">
        <v>137</v>
      </c>
      <c r="E150" s="207" t="s">
        <v>23</v>
      </c>
      <c r="F150" s="208" t="s">
        <v>194</v>
      </c>
      <c r="G150" s="205"/>
      <c r="H150" s="209">
        <v>8.3000000000000007</v>
      </c>
      <c r="I150" s="210"/>
      <c r="J150" s="205"/>
      <c r="K150" s="205"/>
      <c r="L150" s="211"/>
      <c r="M150" s="212"/>
      <c r="N150" s="213"/>
      <c r="O150" s="213"/>
      <c r="P150" s="213"/>
      <c r="Q150" s="213"/>
      <c r="R150" s="213"/>
      <c r="S150" s="213"/>
      <c r="T150" s="214"/>
      <c r="AT150" s="215" t="s">
        <v>137</v>
      </c>
      <c r="AU150" s="215" t="s">
        <v>85</v>
      </c>
      <c r="AV150" s="11" t="s">
        <v>85</v>
      </c>
      <c r="AW150" s="11" t="s">
        <v>38</v>
      </c>
      <c r="AX150" s="11" t="s">
        <v>75</v>
      </c>
      <c r="AY150" s="215" t="s">
        <v>128</v>
      </c>
    </row>
    <row r="151" spans="2:65" s="11" customFormat="1" ht="13.5">
      <c r="B151" s="204"/>
      <c r="C151" s="205"/>
      <c r="D151" s="206" t="s">
        <v>137</v>
      </c>
      <c r="E151" s="207" t="s">
        <v>23</v>
      </c>
      <c r="F151" s="208" t="s">
        <v>169</v>
      </c>
      <c r="G151" s="205"/>
      <c r="H151" s="209">
        <v>8.3000000000000007</v>
      </c>
      <c r="I151" s="210"/>
      <c r="J151" s="205"/>
      <c r="K151" s="205"/>
      <c r="L151" s="211"/>
      <c r="M151" s="212"/>
      <c r="N151" s="213"/>
      <c r="O151" s="213"/>
      <c r="P151" s="213"/>
      <c r="Q151" s="213"/>
      <c r="R151" s="213"/>
      <c r="S151" s="213"/>
      <c r="T151" s="214"/>
      <c r="AT151" s="215" t="s">
        <v>137</v>
      </c>
      <c r="AU151" s="215" t="s">
        <v>85</v>
      </c>
      <c r="AV151" s="11" t="s">
        <v>85</v>
      </c>
      <c r="AW151" s="11" t="s">
        <v>38</v>
      </c>
      <c r="AX151" s="11" t="s">
        <v>75</v>
      </c>
      <c r="AY151" s="215" t="s">
        <v>128</v>
      </c>
    </row>
    <row r="152" spans="2:65" s="11" customFormat="1" ht="13.5">
      <c r="B152" s="204"/>
      <c r="C152" s="205"/>
      <c r="D152" s="206" t="s">
        <v>137</v>
      </c>
      <c r="E152" s="207" t="s">
        <v>23</v>
      </c>
      <c r="F152" s="208" t="s">
        <v>195</v>
      </c>
      <c r="G152" s="205"/>
      <c r="H152" s="209">
        <v>2.4</v>
      </c>
      <c r="I152" s="210"/>
      <c r="J152" s="205"/>
      <c r="K152" s="205"/>
      <c r="L152" s="211"/>
      <c r="M152" s="212"/>
      <c r="N152" s="213"/>
      <c r="O152" s="213"/>
      <c r="P152" s="213"/>
      <c r="Q152" s="213"/>
      <c r="R152" s="213"/>
      <c r="S152" s="213"/>
      <c r="T152" s="214"/>
      <c r="AT152" s="215" t="s">
        <v>137</v>
      </c>
      <c r="AU152" s="215" t="s">
        <v>85</v>
      </c>
      <c r="AV152" s="11" t="s">
        <v>85</v>
      </c>
      <c r="AW152" s="11" t="s">
        <v>38</v>
      </c>
      <c r="AX152" s="11" t="s">
        <v>75</v>
      </c>
      <c r="AY152" s="215" t="s">
        <v>128</v>
      </c>
    </row>
    <row r="153" spans="2:65" s="11" customFormat="1" ht="13.5">
      <c r="B153" s="204"/>
      <c r="C153" s="205"/>
      <c r="D153" s="206" t="s">
        <v>137</v>
      </c>
      <c r="E153" s="207" t="s">
        <v>23</v>
      </c>
      <c r="F153" s="208" t="s">
        <v>171</v>
      </c>
      <c r="G153" s="205"/>
      <c r="H153" s="209">
        <v>3.6</v>
      </c>
      <c r="I153" s="210"/>
      <c r="J153" s="205"/>
      <c r="K153" s="205"/>
      <c r="L153" s="211"/>
      <c r="M153" s="212"/>
      <c r="N153" s="213"/>
      <c r="O153" s="213"/>
      <c r="P153" s="213"/>
      <c r="Q153" s="213"/>
      <c r="R153" s="213"/>
      <c r="S153" s="213"/>
      <c r="T153" s="214"/>
      <c r="AT153" s="215" t="s">
        <v>137</v>
      </c>
      <c r="AU153" s="215" t="s">
        <v>85</v>
      </c>
      <c r="AV153" s="11" t="s">
        <v>85</v>
      </c>
      <c r="AW153" s="11" t="s">
        <v>38</v>
      </c>
      <c r="AX153" s="11" t="s">
        <v>75</v>
      </c>
      <c r="AY153" s="215" t="s">
        <v>128</v>
      </c>
    </row>
    <row r="154" spans="2:65" s="11" customFormat="1" ht="13.5">
      <c r="B154" s="204"/>
      <c r="C154" s="205"/>
      <c r="D154" s="206" t="s">
        <v>137</v>
      </c>
      <c r="E154" s="207" t="s">
        <v>23</v>
      </c>
      <c r="F154" s="208" t="s">
        <v>172</v>
      </c>
      <c r="G154" s="205"/>
      <c r="H154" s="209">
        <v>7.1</v>
      </c>
      <c r="I154" s="210"/>
      <c r="J154" s="205"/>
      <c r="K154" s="205"/>
      <c r="L154" s="211"/>
      <c r="M154" s="212"/>
      <c r="N154" s="213"/>
      <c r="O154" s="213"/>
      <c r="P154" s="213"/>
      <c r="Q154" s="213"/>
      <c r="R154" s="213"/>
      <c r="S154" s="213"/>
      <c r="T154" s="214"/>
      <c r="AT154" s="215" t="s">
        <v>137</v>
      </c>
      <c r="AU154" s="215" t="s">
        <v>85</v>
      </c>
      <c r="AV154" s="11" t="s">
        <v>85</v>
      </c>
      <c r="AW154" s="11" t="s">
        <v>38</v>
      </c>
      <c r="AX154" s="11" t="s">
        <v>75</v>
      </c>
      <c r="AY154" s="215" t="s">
        <v>128</v>
      </c>
    </row>
    <row r="155" spans="2:65" s="11" customFormat="1" ht="13.5">
      <c r="B155" s="204"/>
      <c r="C155" s="205"/>
      <c r="D155" s="206" t="s">
        <v>137</v>
      </c>
      <c r="E155" s="207" t="s">
        <v>23</v>
      </c>
      <c r="F155" s="208" t="s">
        <v>173</v>
      </c>
      <c r="G155" s="205"/>
      <c r="H155" s="209">
        <v>7.1</v>
      </c>
      <c r="I155" s="210"/>
      <c r="J155" s="205"/>
      <c r="K155" s="205"/>
      <c r="L155" s="211"/>
      <c r="M155" s="212"/>
      <c r="N155" s="213"/>
      <c r="O155" s="213"/>
      <c r="P155" s="213"/>
      <c r="Q155" s="213"/>
      <c r="R155" s="213"/>
      <c r="S155" s="213"/>
      <c r="T155" s="214"/>
      <c r="AT155" s="215" t="s">
        <v>137</v>
      </c>
      <c r="AU155" s="215" t="s">
        <v>85</v>
      </c>
      <c r="AV155" s="11" t="s">
        <v>85</v>
      </c>
      <c r="AW155" s="11" t="s">
        <v>38</v>
      </c>
      <c r="AX155" s="11" t="s">
        <v>75</v>
      </c>
      <c r="AY155" s="215" t="s">
        <v>128</v>
      </c>
    </row>
    <row r="156" spans="2:65" s="11" customFormat="1" ht="13.5">
      <c r="B156" s="204"/>
      <c r="C156" s="205"/>
      <c r="D156" s="206" t="s">
        <v>137</v>
      </c>
      <c r="E156" s="207" t="s">
        <v>23</v>
      </c>
      <c r="F156" s="208" t="s">
        <v>174</v>
      </c>
      <c r="G156" s="205"/>
      <c r="H156" s="209">
        <v>7.1</v>
      </c>
      <c r="I156" s="210"/>
      <c r="J156" s="205"/>
      <c r="K156" s="205"/>
      <c r="L156" s="211"/>
      <c r="M156" s="212"/>
      <c r="N156" s="213"/>
      <c r="O156" s="213"/>
      <c r="P156" s="213"/>
      <c r="Q156" s="213"/>
      <c r="R156" s="213"/>
      <c r="S156" s="213"/>
      <c r="T156" s="214"/>
      <c r="AT156" s="215" t="s">
        <v>137</v>
      </c>
      <c r="AU156" s="215" t="s">
        <v>85</v>
      </c>
      <c r="AV156" s="11" t="s">
        <v>85</v>
      </c>
      <c r="AW156" s="11" t="s">
        <v>38</v>
      </c>
      <c r="AX156" s="11" t="s">
        <v>75</v>
      </c>
      <c r="AY156" s="215" t="s">
        <v>128</v>
      </c>
    </row>
    <row r="157" spans="2:65" s="11" customFormat="1" ht="13.5">
      <c r="B157" s="204"/>
      <c r="C157" s="205"/>
      <c r="D157" s="206" t="s">
        <v>137</v>
      </c>
      <c r="E157" s="207" t="s">
        <v>23</v>
      </c>
      <c r="F157" s="208" t="s">
        <v>175</v>
      </c>
      <c r="G157" s="205"/>
      <c r="H157" s="209">
        <v>58.8</v>
      </c>
      <c r="I157" s="210"/>
      <c r="J157" s="205"/>
      <c r="K157" s="205"/>
      <c r="L157" s="211"/>
      <c r="M157" s="212"/>
      <c r="N157" s="213"/>
      <c r="O157" s="213"/>
      <c r="P157" s="213"/>
      <c r="Q157" s="213"/>
      <c r="R157" s="213"/>
      <c r="S157" s="213"/>
      <c r="T157" s="214"/>
      <c r="AT157" s="215" t="s">
        <v>137</v>
      </c>
      <c r="AU157" s="215" t="s">
        <v>85</v>
      </c>
      <c r="AV157" s="11" t="s">
        <v>85</v>
      </c>
      <c r="AW157" s="11" t="s">
        <v>38</v>
      </c>
      <c r="AX157" s="11" t="s">
        <v>75</v>
      </c>
      <c r="AY157" s="215" t="s">
        <v>128</v>
      </c>
    </row>
    <row r="158" spans="2:65" s="12" customFormat="1" ht="13.5">
      <c r="B158" s="216"/>
      <c r="C158" s="217"/>
      <c r="D158" s="206" t="s">
        <v>137</v>
      </c>
      <c r="E158" s="218" t="s">
        <v>23</v>
      </c>
      <c r="F158" s="219" t="s">
        <v>140</v>
      </c>
      <c r="G158" s="217"/>
      <c r="H158" s="220">
        <v>460</v>
      </c>
      <c r="I158" s="221"/>
      <c r="J158" s="217"/>
      <c r="K158" s="217"/>
      <c r="L158" s="222"/>
      <c r="M158" s="223"/>
      <c r="N158" s="224"/>
      <c r="O158" s="224"/>
      <c r="P158" s="224"/>
      <c r="Q158" s="224"/>
      <c r="R158" s="224"/>
      <c r="S158" s="224"/>
      <c r="T158" s="225"/>
      <c r="AT158" s="226" t="s">
        <v>137</v>
      </c>
      <c r="AU158" s="226" t="s">
        <v>85</v>
      </c>
      <c r="AV158" s="12" t="s">
        <v>135</v>
      </c>
      <c r="AW158" s="12" t="s">
        <v>38</v>
      </c>
      <c r="AX158" s="12" t="s">
        <v>80</v>
      </c>
      <c r="AY158" s="226" t="s">
        <v>128</v>
      </c>
    </row>
    <row r="159" spans="2:65" s="1" customFormat="1" ht="16.5" customHeight="1">
      <c r="B159" s="42"/>
      <c r="C159" s="227" t="s">
        <v>196</v>
      </c>
      <c r="D159" s="227" t="s">
        <v>197</v>
      </c>
      <c r="E159" s="228" t="s">
        <v>198</v>
      </c>
      <c r="F159" s="229" t="s">
        <v>199</v>
      </c>
      <c r="G159" s="230" t="s">
        <v>134</v>
      </c>
      <c r="H159" s="231">
        <v>483</v>
      </c>
      <c r="I159" s="232"/>
      <c r="J159" s="233">
        <f>ROUND(I159*H159,2)</f>
        <v>0</v>
      </c>
      <c r="K159" s="229" t="s">
        <v>143</v>
      </c>
      <c r="L159" s="234"/>
      <c r="M159" s="235" t="s">
        <v>23</v>
      </c>
      <c r="N159" s="236" t="s">
        <v>46</v>
      </c>
      <c r="O159" s="43"/>
      <c r="P159" s="201">
        <f>O159*H159</f>
        <v>0</v>
      </c>
      <c r="Q159" s="201">
        <v>4.0000000000000003E-5</v>
      </c>
      <c r="R159" s="201">
        <f>Q159*H159</f>
        <v>1.932E-2</v>
      </c>
      <c r="S159" s="201">
        <v>0</v>
      </c>
      <c r="T159" s="202">
        <f>S159*H159</f>
        <v>0</v>
      </c>
      <c r="AR159" s="24" t="s">
        <v>200</v>
      </c>
      <c r="AT159" s="24" t="s">
        <v>197</v>
      </c>
      <c r="AU159" s="24" t="s">
        <v>85</v>
      </c>
      <c r="AY159" s="24" t="s">
        <v>128</v>
      </c>
      <c r="BE159" s="203">
        <f>IF(N159="základní",J159,0)</f>
        <v>0</v>
      </c>
      <c r="BF159" s="203">
        <f>IF(N159="snížená",J159,0)</f>
        <v>0</v>
      </c>
      <c r="BG159" s="203">
        <f>IF(N159="zákl. přenesená",J159,0)</f>
        <v>0</v>
      </c>
      <c r="BH159" s="203">
        <f>IF(N159="sníž. přenesená",J159,0)</f>
        <v>0</v>
      </c>
      <c r="BI159" s="203">
        <f>IF(N159="nulová",J159,0)</f>
        <v>0</v>
      </c>
      <c r="BJ159" s="24" t="s">
        <v>80</v>
      </c>
      <c r="BK159" s="203">
        <f>ROUND(I159*H159,2)</f>
        <v>0</v>
      </c>
      <c r="BL159" s="24" t="s">
        <v>135</v>
      </c>
      <c r="BM159" s="24" t="s">
        <v>201</v>
      </c>
    </row>
    <row r="160" spans="2:65" s="11" customFormat="1" ht="13.5">
      <c r="B160" s="204"/>
      <c r="C160" s="205"/>
      <c r="D160" s="206" t="s">
        <v>137</v>
      </c>
      <c r="E160" s="205"/>
      <c r="F160" s="208" t="s">
        <v>202</v>
      </c>
      <c r="G160" s="205"/>
      <c r="H160" s="209">
        <v>483</v>
      </c>
      <c r="I160" s="210"/>
      <c r="J160" s="205"/>
      <c r="K160" s="205"/>
      <c r="L160" s="211"/>
      <c r="M160" s="212"/>
      <c r="N160" s="213"/>
      <c r="O160" s="213"/>
      <c r="P160" s="213"/>
      <c r="Q160" s="213"/>
      <c r="R160" s="213"/>
      <c r="S160" s="213"/>
      <c r="T160" s="214"/>
      <c r="AT160" s="215" t="s">
        <v>137</v>
      </c>
      <c r="AU160" s="215" t="s">
        <v>85</v>
      </c>
      <c r="AV160" s="11" t="s">
        <v>85</v>
      </c>
      <c r="AW160" s="11" t="s">
        <v>6</v>
      </c>
      <c r="AX160" s="11" t="s">
        <v>80</v>
      </c>
      <c r="AY160" s="215" t="s">
        <v>128</v>
      </c>
    </row>
    <row r="161" spans="2:65" s="1" customFormat="1" ht="25.5" customHeight="1">
      <c r="B161" s="42"/>
      <c r="C161" s="192" t="s">
        <v>129</v>
      </c>
      <c r="D161" s="192" t="s">
        <v>131</v>
      </c>
      <c r="E161" s="193" t="s">
        <v>203</v>
      </c>
      <c r="F161" s="194" t="s">
        <v>204</v>
      </c>
      <c r="G161" s="195" t="s">
        <v>205</v>
      </c>
      <c r="H161" s="196">
        <v>22</v>
      </c>
      <c r="I161" s="197"/>
      <c r="J161" s="198">
        <f>ROUND(I161*H161,2)</f>
        <v>0</v>
      </c>
      <c r="K161" s="194" t="s">
        <v>143</v>
      </c>
      <c r="L161" s="62"/>
      <c r="M161" s="199" t="s">
        <v>23</v>
      </c>
      <c r="N161" s="200" t="s">
        <v>46</v>
      </c>
      <c r="O161" s="43"/>
      <c r="P161" s="201">
        <f>O161*H161</f>
        <v>0</v>
      </c>
      <c r="Q161" s="201">
        <v>1.3699999999999999E-3</v>
      </c>
      <c r="R161" s="201">
        <f>Q161*H161</f>
        <v>3.0139999999999997E-2</v>
      </c>
      <c r="S161" s="201">
        <v>0</v>
      </c>
      <c r="T161" s="202">
        <f>S161*H161</f>
        <v>0</v>
      </c>
      <c r="AR161" s="24" t="s">
        <v>135</v>
      </c>
      <c r="AT161" s="24" t="s">
        <v>131</v>
      </c>
      <c r="AU161" s="24" t="s">
        <v>85</v>
      </c>
      <c r="AY161" s="24" t="s">
        <v>128</v>
      </c>
      <c r="BE161" s="203">
        <f>IF(N161="základní",J161,0)</f>
        <v>0</v>
      </c>
      <c r="BF161" s="203">
        <f>IF(N161="snížená",J161,0)</f>
        <v>0</v>
      </c>
      <c r="BG161" s="203">
        <f>IF(N161="zákl. přenesená",J161,0)</f>
        <v>0</v>
      </c>
      <c r="BH161" s="203">
        <f>IF(N161="sníž. přenesená",J161,0)</f>
        <v>0</v>
      </c>
      <c r="BI161" s="203">
        <f>IF(N161="nulová",J161,0)</f>
        <v>0</v>
      </c>
      <c r="BJ161" s="24" t="s">
        <v>80</v>
      </c>
      <c r="BK161" s="203">
        <f>ROUND(I161*H161,2)</f>
        <v>0</v>
      </c>
      <c r="BL161" s="24" t="s">
        <v>135</v>
      </c>
      <c r="BM161" s="24" t="s">
        <v>206</v>
      </c>
    </row>
    <row r="162" spans="2:65" s="11" customFormat="1" ht="13.5">
      <c r="B162" s="204"/>
      <c r="C162" s="205"/>
      <c r="D162" s="206" t="s">
        <v>137</v>
      </c>
      <c r="E162" s="207" t="s">
        <v>23</v>
      </c>
      <c r="F162" s="208" t="s">
        <v>207</v>
      </c>
      <c r="G162" s="205"/>
      <c r="H162" s="209">
        <v>6</v>
      </c>
      <c r="I162" s="210"/>
      <c r="J162" s="205"/>
      <c r="K162" s="205"/>
      <c r="L162" s="211"/>
      <c r="M162" s="212"/>
      <c r="N162" s="213"/>
      <c r="O162" s="213"/>
      <c r="P162" s="213"/>
      <c r="Q162" s="213"/>
      <c r="R162" s="213"/>
      <c r="S162" s="213"/>
      <c r="T162" s="214"/>
      <c r="AT162" s="215" t="s">
        <v>137</v>
      </c>
      <c r="AU162" s="215" t="s">
        <v>85</v>
      </c>
      <c r="AV162" s="11" t="s">
        <v>85</v>
      </c>
      <c r="AW162" s="11" t="s">
        <v>38</v>
      </c>
      <c r="AX162" s="11" t="s">
        <v>75</v>
      </c>
      <c r="AY162" s="215" t="s">
        <v>128</v>
      </c>
    </row>
    <row r="163" spans="2:65" s="11" customFormat="1" ht="13.5">
      <c r="B163" s="204"/>
      <c r="C163" s="205"/>
      <c r="D163" s="206" t="s">
        <v>137</v>
      </c>
      <c r="E163" s="207" t="s">
        <v>23</v>
      </c>
      <c r="F163" s="208" t="s">
        <v>208</v>
      </c>
      <c r="G163" s="205"/>
      <c r="H163" s="209">
        <v>4</v>
      </c>
      <c r="I163" s="210"/>
      <c r="J163" s="205"/>
      <c r="K163" s="205"/>
      <c r="L163" s="211"/>
      <c r="M163" s="212"/>
      <c r="N163" s="213"/>
      <c r="O163" s="213"/>
      <c r="P163" s="213"/>
      <c r="Q163" s="213"/>
      <c r="R163" s="213"/>
      <c r="S163" s="213"/>
      <c r="T163" s="214"/>
      <c r="AT163" s="215" t="s">
        <v>137</v>
      </c>
      <c r="AU163" s="215" t="s">
        <v>85</v>
      </c>
      <c r="AV163" s="11" t="s">
        <v>85</v>
      </c>
      <c r="AW163" s="11" t="s">
        <v>38</v>
      </c>
      <c r="AX163" s="11" t="s">
        <v>75</v>
      </c>
      <c r="AY163" s="215" t="s">
        <v>128</v>
      </c>
    </row>
    <row r="164" spans="2:65" s="11" customFormat="1" ht="13.5">
      <c r="B164" s="204"/>
      <c r="C164" s="205"/>
      <c r="D164" s="206" t="s">
        <v>137</v>
      </c>
      <c r="E164" s="207" t="s">
        <v>23</v>
      </c>
      <c r="F164" s="208" t="s">
        <v>209</v>
      </c>
      <c r="G164" s="205"/>
      <c r="H164" s="209">
        <v>6</v>
      </c>
      <c r="I164" s="210"/>
      <c r="J164" s="205"/>
      <c r="K164" s="205"/>
      <c r="L164" s="211"/>
      <c r="M164" s="212"/>
      <c r="N164" s="213"/>
      <c r="O164" s="213"/>
      <c r="P164" s="213"/>
      <c r="Q164" s="213"/>
      <c r="R164" s="213"/>
      <c r="S164" s="213"/>
      <c r="T164" s="214"/>
      <c r="AT164" s="215" t="s">
        <v>137</v>
      </c>
      <c r="AU164" s="215" t="s">
        <v>85</v>
      </c>
      <c r="AV164" s="11" t="s">
        <v>85</v>
      </c>
      <c r="AW164" s="11" t="s">
        <v>38</v>
      </c>
      <c r="AX164" s="11" t="s">
        <v>75</v>
      </c>
      <c r="AY164" s="215" t="s">
        <v>128</v>
      </c>
    </row>
    <row r="165" spans="2:65" s="11" customFormat="1" ht="13.5">
      <c r="B165" s="204"/>
      <c r="C165" s="205"/>
      <c r="D165" s="206" t="s">
        <v>137</v>
      </c>
      <c r="E165" s="207" t="s">
        <v>23</v>
      </c>
      <c r="F165" s="208" t="s">
        <v>210</v>
      </c>
      <c r="G165" s="205"/>
      <c r="H165" s="209">
        <v>6</v>
      </c>
      <c r="I165" s="210"/>
      <c r="J165" s="205"/>
      <c r="K165" s="205"/>
      <c r="L165" s="211"/>
      <c r="M165" s="212"/>
      <c r="N165" s="213"/>
      <c r="O165" s="213"/>
      <c r="P165" s="213"/>
      <c r="Q165" s="213"/>
      <c r="R165" s="213"/>
      <c r="S165" s="213"/>
      <c r="T165" s="214"/>
      <c r="AT165" s="215" t="s">
        <v>137</v>
      </c>
      <c r="AU165" s="215" t="s">
        <v>85</v>
      </c>
      <c r="AV165" s="11" t="s">
        <v>85</v>
      </c>
      <c r="AW165" s="11" t="s">
        <v>38</v>
      </c>
      <c r="AX165" s="11" t="s">
        <v>75</v>
      </c>
      <c r="AY165" s="215" t="s">
        <v>128</v>
      </c>
    </row>
    <row r="166" spans="2:65" s="12" customFormat="1" ht="13.5">
      <c r="B166" s="216"/>
      <c r="C166" s="217"/>
      <c r="D166" s="206" t="s">
        <v>137</v>
      </c>
      <c r="E166" s="218" t="s">
        <v>23</v>
      </c>
      <c r="F166" s="219" t="s">
        <v>140</v>
      </c>
      <c r="G166" s="217"/>
      <c r="H166" s="220">
        <v>22</v>
      </c>
      <c r="I166" s="221"/>
      <c r="J166" s="217"/>
      <c r="K166" s="217"/>
      <c r="L166" s="222"/>
      <c r="M166" s="223"/>
      <c r="N166" s="224"/>
      <c r="O166" s="224"/>
      <c r="P166" s="224"/>
      <c r="Q166" s="224"/>
      <c r="R166" s="224"/>
      <c r="S166" s="224"/>
      <c r="T166" s="225"/>
      <c r="AT166" s="226" t="s">
        <v>137</v>
      </c>
      <c r="AU166" s="226" t="s">
        <v>85</v>
      </c>
      <c r="AV166" s="12" t="s">
        <v>135</v>
      </c>
      <c r="AW166" s="12" t="s">
        <v>38</v>
      </c>
      <c r="AX166" s="12" t="s">
        <v>80</v>
      </c>
      <c r="AY166" s="226" t="s">
        <v>128</v>
      </c>
    </row>
    <row r="167" spans="2:65" s="1" customFormat="1" ht="25.5" customHeight="1">
      <c r="B167" s="42"/>
      <c r="C167" s="192" t="s">
        <v>211</v>
      </c>
      <c r="D167" s="192" t="s">
        <v>131</v>
      </c>
      <c r="E167" s="193" t="s">
        <v>212</v>
      </c>
      <c r="F167" s="194" t="s">
        <v>213</v>
      </c>
      <c r="G167" s="195" t="s">
        <v>205</v>
      </c>
      <c r="H167" s="196">
        <v>170</v>
      </c>
      <c r="I167" s="197"/>
      <c r="J167" s="198">
        <f>ROUND(I167*H167,2)</f>
        <v>0</v>
      </c>
      <c r="K167" s="194" t="s">
        <v>143</v>
      </c>
      <c r="L167" s="62"/>
      <c r="M167" s="199" t="s">
        <v>23</v>
      </c>
      <c r="N167" s="200" t="s">
        <v>46</v>
      </c>
      <c r="O167" s="43"/>
      <c r="P167" s="201">
        <f>O167*H167</f>
        <v>0</v>
      </c>
      <c r="Q167" s="201">
        <v>3.13E-3</v>
      </c>
      <c r="R167" s="201">
        <f>Q167*H167</f>
        <v>0.53210000000000002</v>
      </c>
      <c r="S167" s="201">
        <v>0</v>
      </c>
      <c r="T167" s="202">
        <f>S167*H167</f>
        <v>0</v>
      </c>
      <c r="AR167" s="24" t="s">
        <v>135</v>
      </c>
      <c r="AT167" s="24" t="s">
        <v>131</v>
      </c>
      <c r="AU167" s="24" t="s">
        <v>85</v>
      </c>
      <c r="AY167" s="24" t="s">
        <v>128</v>
      </c>
      <c r="BE167" s="203">
        <f>IF(N167="základní",J167,0)</f>
        <v>0</v>
      </c>
      <c r="BF167" s="203">
        <f>IF(N167="snížená",J167,0)</f>
        <v>0</v>
      </c>
      <c r="BG167" s="203">
        <f>IF(N167="zákl. přenesená",J167,0)</f>
        <v>0</v>
      </c>
      <c r="BH167" s="203">
        <f>IF(N167="sníž. přenesená",J167,0)</f>
        <v>0</v>
      </c>
      <c r="BI167" s="203">
        <f>IF(N167="nulová",J167,0)</f>
        <v>0</v>
      </c>
      <c r="BJ167" s="24" t="s">
        <v>80</v>
      </c>
      <c r="BK167" s="203">
        <f>ROUND(I167*H167,2)</f>
        <v>0</v>
      </c>
      <c r="BL167" s="24" t="s">
        <v>135</v>
      </c>
      <c r="BM167" s="24" t="s">
        <v>214</v>
      </c>
    </row>
    <row r="168" spans="2:65" s="11" customFormat="1" ht="13.5">
      <c r="B168" s="204"/>
      <c r="C168" s="205"/>
      <c r="D168" s="206" t="s">
        <v>137</v>
      </c>
      <c r="E168" s="207" t="s">
        <v>23</v>
      </c>
      <c r="F168" s="208" t="s">
        <v>215</v>
      </c>
      <c r="G168" s="205"/>
      <c r="H168" s="209">
        <v>3</v>
      </c>
      <c r="I168" s="210"/>
      <c r="J168" s="205"/>
      <c r="K168" s="205"/>
      <c r="L168" s="211"/>
      <c r="M168" s="212"/>
      <c r="N168" s="213"/>
      <c r="O168" s="213"/>
      <c r="P168" s="213"/>
      <c r="Q168" s="213"/>
      <c r="R168" s="213"/>
      <c r="S168" s="213"/>
      <c r="T168" s="214"/>
      <c r="AT168" s="215" t="s">
        <v>137</v>
      </c>
      <c r="AU168" s="215" t="s">
        <v>85</v>
      </c>
      <c r="AV168" s="11" t="s">
        <v>85</v>
      </c>
      <c r="AW168" s="11" t="s">
        <v>38</v>
      </c>
      <c r="AX168" s="11" t="s">
        <v>75</v>
      </c>
      <c r="AY168" s="215" t="s">
        <v>128</v>
      </c>
    </row>
    <row r="169" spans="2:65" s="11" customFormat="1" ht="13.5">
      <c r="B169" s="204"/>
      <c r="C169" s="205"/>
      <c r="D169" s="206" t="s">
        <v>137</v>
      </c>
      <c r="E169" s="207" t="s">
        <v>23</v>
      </c>
      <c r="F169" s="208" t="s">
        <v>216</v>
      </c>
      <c r="G169" s="205"/>
      <c r="H169" s="209">
        <v>2</v>
      </c>
      <c r="I169" s="210"/>
      <c r="J169" s="205"/>
      <c r="K169" s="205"/>
      <c r="L169" s="211"/>
      <c r="M169" s="212"/>
      <c r="N169" s="213"/>
      <c r="O169" s="213"/>
      <c r="P169" s="213"/>
      <c r="Q169" s="213"/>
      <c r="R169" s="213"/>
      <c r="S169" s="213"/>
      <c r="T169" s="214"/>
      <c r="AT169" s="215" t="s">
        <v>137</v>
      </c>
      <c r="AU169" s="215" t="s">
        <v>85</v>
      </c>
      <c r="AV169" s="11" t="s">
        <v>85</v>
      </c>
      <c r="AW169" s="11" t="s">
        <v>38</v>
      </c>
      <c r="AX169" s="11" t="s">
        <v>75</v>
      </c>
      <c r="AY169" s="215" t="s">
        <v>128</v>
      </c>
    </row>
    <row r="170" spans="2:65" s="11" customFormat="1" ht="13.5">
      <c r="B170" s="204"/>
      <c r="C170" s="205"/>
      <c r="D170" s="206" t="s">
        <v>137</v>
      </c>
      <c r="E170" s="207" t="s">
        <v>23</v>
      </c>
      <c r="F170" s="208" t="s">
        <v>217</v>
      </c>
      <c r="G170" s="205"/>
      <c r="H170" s="209">
        <v>3</v>
      </c>
      <c r="I170" s="210"/>
      <c r="J170" s="205"/>
      <c r="K170" s="205"/>
      <c r="L170" s="211"/>
      <c r="M170" s="212"/>
      <c r="N170" s="213"/>
      <c r="O170" s="213"/>
      <c r="P170" s="213"/>
      <c r="Q170" s="213"/>
      <c r="R170" s="213"/>
      <c r="S170" s="213"/>
      <c r="T170" s="214"/>
      <c r="AT170" s="215" t="s">
        <v>137</v>
      </c>
      <c r="AU170" s="215" t="s">
        <v>85</v>
      </c>
      <c r="AV170" s="11" t="s">
        <v>85</v>
      </c>
      <c r="AW170" s="11" t="s">
        <v>38</v>
      </c>
      <c r="AX170" s="11" t="s">
        <v>75</v>
      </c>
      <c r="AY170" s="215" t="s">
        <v>128</v>
      </c>
    </row>
    <row r="171" spans="2:65" s="11" customFormat="1" ht="13.5">
      <c r="B171" s="204"/>
      <c r="C171" s="205"/>
      <c r="D171" s="206" t="s">
        <v>137</v>
      </c>
      <c r="E171" s="207" t="s">
        <v>23</v>
      </c>
      <c r="F171" s="208" t="s">
        <v>218</v>
      </c>
      <c r="G171" s="205"/>
      <c r="H171" s="209">
        <v>3</v>
      </c>
      <c r="I171" s="210"/>
      <c r="J171" s="205"/>
      <c r="K171" s="205"/>
      <c r="L171" s="211"/>
      <c r="M171" s="212"/>
      <c r="N171" s="213"/>
      <c r="O171" s="213"/>
      <c r="P171" s="213"/>
      <c r="Q171" s="213"/>
      <c r="R171" s="213"/>
      <c r="S171" s="213"/>
      <c r="T171" s="214"/>
      <c r="AT171" s="215" t="s">
        <v>137</v>
      </c>
      <c r="AU171" s="215" t="s">
        <v>85</v>
      </c>
      <c r="AV171" s="11" t="s">
        <v>85</v>
      </c>
      <c r="AW171" s="11" t="s">
        <v>38</v>
      </c>
      <c r="AX171" s="11" t="s">
        <v>75</v>
      </c>
      <c r="AY171" s="215" t="s">
        <v>128</v>
      </c>
    </row>
    <row r="172" spans="2:65" s="11" customFormat="1" ht="13.5">
      <c r="B172" s="204"/>
      <c r="C172" s="205"/>
      <c r="D172" s="206" t="s">
        <v>137</v>
      </c>
      <c r="E172" s="207" t="s">
        <v>23</v>
      </c>
      <c r="F172" s="208" t="s">
        <v>219</v>
      </c>
      <c r="G172" s="205"/>
      <c r="H172" s="209">
        <v>21</v>
      </c>
      <c r="I172" s="210"/>
      <c r="J172" s="205"/>
      <c r="K172" s="205"/>
      <c r="L172" s="211"/>
      <c r="M172" s="212"/>
      <c r="N172" s="213"/>
      <c r="O172" s="213"/>
      <c r="P172" s="213"/>
      <c r="Q172" s="213"/>
      <c r="R172" s="213"/>
      <c r="S172" s="213"/>
      <c r="T172" s="214"/>
      <c r="AT172" s="215" t="s">
        <v>137</v>
      </c>
      <c r="AU172" s="215" t="s">
        <v>85</v>
      </c>
      <c r="AV172" s="11" t="s">
        <v>85</v>
      </c>
      <c r="AW172" s="11" t="s">
        <v>38</v>
      </c>
      <c r="AX172" s="11" t="s">
        <v>75</v>
      </c>
      <c r="AY172" s="215" t="s">
        <v>128</v>
      </c>
    </row>
    <row r="173" spans="2:65" s="11" customFormat="1" ht="13.5">
      <c r="B173" s="204"/>
      <c r="C173" s="205"/>
      <c r="D173" s="206" t="s">
        <v>137</v>
      </c>
      <c r="E173" s="207" t="s">
        <v>23</v>
      </c>
      <c r="F173" s="208" t="s">
        <v>220</v>
      </c>
      <c r="G173" s="205"/>
      <c r="H173" s="209">
        <v>12</v>
      </c>
      <c r="I173" s="210"/>
      <c r="J173" s="205"/>
      <c r="K173" s="205"/>
      <c r="L173" s="211"/>
      <c r="M173" s="212"/>
      <c r="N173" s="213"/>
      <c r="O173" s="213"/>
      <c r="P173" s="213"/>
      <c r="Q173" s="213"/>
      <c r="R173" s="213"/>
      <c r="S173" s="213"/>
      <c r="T173" s="214"/>
      <c r="AT173" s="215" t="s">
        <v>137</v>
      </c>
      <c r="AU173" s="215" t="s">
        <v>85</v>
      </c>
      <c r="AV173" s="11" t="s">
        <v>85</v>
      </c>
      <c r="AW173" s="11" t="s">
        <v>38</v>
      </c>
      <c r="AX173" s="11" t="s">
        <v>75</v>
      </c>
      <c r="AY173" s="215" t="s">
        <v>128</v>
      </c>
    </row>
    <row r="174" spans="2:65" s="11" customFormat="1" ht="13.5">
      <c r="B174" s="204"/>
      <c r="C174" s="205"/>
      <c r="D174" s="206" t="s">
        <v>137</v>
      </c>
      <c r="E174" s="207" t="s">
        <v>23</v>
      </c>
      <c r="F174" s="208" t="s">
        <v>221</v>
      </c>
      <c r="G174" s="205"/>
      <c r="H174" s="209">
        <v>4</v>
      </c>
      <c r="I174" s="210"/>
      <c r="J174" s="205"/>
      <c r="K174" s="205"/>
      <c r="L174" s="211"/>
      <c r="M174" s="212"/>
      <c r="N174" s="213"/>
      <c r="O174" s="213"/>
      <c r="P174" s="213"/>
      <c r="Q174" s="213"/>
      <c r="R174" s="213"/>
      <c r="S174" s="213"/>
      <c r="T174" s="214"/>
      <c r="AT174" s="215" t="s">
        <v>137</v>
      </c>
      <c r="AU174" s="215" t="s">
        <v>85</v>
      </c>
      <c r="AV174" s="11" t="s">
        <v>85</v>
      </c>
      <c r="AW174" s="11" t="s">
        <v>38</v>
      </c>
      <c r="AX174" s="11" t="s">
        <v>75</v>
      </c>
      <c r="AY174" s="215" t="s">
        <v>128</v>
      </c>
    </row>
    <row r="175" spans="2:65" s="11" customFormat="1" ht="13.5">
      <c r="B175" s="204"/>
      <c r="C175" s="205"/>
      <c r="D175" s="206" t="s">
        <v>137</v>
      </c>
      <c r="E175" s="207" t="s">
        <v>23</v>
      </c>
      <c r="F175" s="208" t="s">
        <v>222</v>
      </c>
      <c r="G175" s="205"/>
      <c r="H175" s="209">
        <v>4</v>
      </c>
      <c r="I175" s="210"/>
      <c r="J175" s="205"/>
      <c r="K175" s="205"/>
      <c r="L175" s="211"/>
      <c r="M175" s="212"/>
      <c r="N175" s="213"/>
      <c r="O175" s="213"/>
      <c r="P175" s="213"/>
      <c r="Q175" s="213"/>
      <c r="R175" s="213"/>
      <c r="S175" s="213"/>
      <c r="T175" s="214"/>
      <c r="AT175" s="215" t="s">
        <v>137</v>
      </c>
      <c r="AU175" s="215" t="s">
        <v>85</v>
      </c>
      <c r="AV175" s="11" t="s">
        <v>85</v>
      </c>
      <c r="AW175" s="11" t="s">
        <v>38</v>
      </c>
      <c r="AX175" s="11" t="s">
        <v>75</v>
      </c>
      <c r="AY175" s="215" t="s">
        <v>128</v>
      </c>
    </row>
    <row r="176" spans="2:65" s="11" customFormat="1" ht="13.5">
      <c r="B176" s="204"/>
      <c r="C176" s="205"/>
      <c r="D176" s="206" t="s">
        <v>137</v>
      </c>
      <c r="E176" s="207" t="s">
        <v>23</v>
      </c>
      <c r="F176" s="208" t="s">
        <v>223</v>
      </c>
      <c r="G176" s="205"/>
      <c r="H176" s="209">
        <v>3</v>
      </c>
      <c r="I176" s="210"/>
      <c r="J176" s="205"/>
      <c r="K176" s="205"/>
      <c r="L176" s="211"/>
      <c r="M176" s="212"/>
      <c r="N176" s="213"/>
      <c r="O176" s="213"/>
      <c r="P176" s="213"/>
      <c r="Q176" s="213"/>
      <c r="R176" s="213"/>
      <c r="S176" s="213"/>
      <c r="T176" s="214"/>
      <c r="AT176" s="215" t="s">
        <v>137</v>
      </c>
      <c r="AU176" s="215" t="s">
        <v>85</v>
      </c>
      <c r="AV176" s="11" t="s">
        <v>85</v>
      </c>
      <c r="AW176" s="11" t="s">
        <v>38</v>
      </c>
      <c r="AX176" s="11" t="s">
        <v>75</v>
      </c>
      <c r="AY176" s="215" t="s">
        <v>128</v>
      </c>
    </row>
    <row r="177" spans="2:51" s="11" customFormat="1" ht="13.5">
      <c r="B177" s="204"/>
      <c r="C177" s="205"/>
      <c r="D177" s="206" t="s">
        <v>137</v>
      </c>
      <c r="E177" s="207" t="s">
        <v>23</v>
      </c>
      <c r="F177" s="208" t="s">
        <v>224</v>
      </c>
      <c r="G177" s="205"/>
      <c r="H177" s="209">
        <v>3</v>
      </c>
      <c r="I177" s="210"/>
      <c r="J177" s="205"/>
      <c r="K177" s="205"/>
      <c r="L177" s="211"/>
      <c r="M177" s="212"/>
      <c r="N177" s="213"/>
      <c r="O177" s="213"/>
      <c r="P177" s="213"/>
      <c r="Q177" s="213"/>
      <c r="R177" s="213"/>
      <c r="S177" s="213"/>
      <c r="T177" s="214"/>
      <c r="AT177" s="215" t="s">
        <v>137</v>
      </c>
      <c r="AU177" s="215" t="s">
        <v>85</v>
      </c>
      <c r="AV177" s="11" t="s">
        <v>85</v>
      </c>
      <c r="AW177" s="11" t="s">
        <v>38</v>
      </c>
      <c r="AX177" s="11" t="s">
        <v>75</v>
      </c>
      <c r="AY177" s="215" t="s">
        <v>128</v>
      </c>
    </row>
    <row r="178" spans="2:51" s="11" customFormat="1" ht="13.5">
      <c r="B178" s="204"/>
      <c r="C178" s="205"/>
      <c r="D178" s="206" t="s">
        <v>137</v>
      </c>
      <c r="E178" s="207" t="s">
        <v>23</v>
      </c>
      <c r="F178" s="208" t="s">
        <v>225</v>
      </c>
      <c r="G178" s="205"/>
      <c r="H178" s="209">
        <v>12</v>
      </c>
      <c r="I178" s="210"/>
      <c r="J178" s="205"/>
      <c r="K178" s="205"/>
      <c r="L178" s="211"/>
      <c r="M178" s="212"/>
      <c r="N178" s="213"/>
      <c r="O178" s="213"/>
      <c r="P178" s="213"/>
      <c r="Q178" s="213"/>
      <c r="R178" s="213"/>
      <c r="S178" s="213"/>
      <c r="T178" s="214"/>
      <c r="AT178" s="215" t="s">
        <v>137</v>
      </c>
      <c r="AU178" s="215" t="s">
        <v>85</v>
      </c>
      <c r="AV178" s="11" t="s">
        <v>85</v>
      </c>
      <c r="AW178" s="11" t="s">
        <v>38</v>
      </c>
      <c r="AX178" s="11" t="s">
        <v>75</v>
      </c>
      <c r="AY178" s="215" t="s">
        <v>128</v>
      </c>
    </row>
    <row r="179" spans="2:51" s="11" customFormat="1" ht="13.5">
      <c r="B179" s="204"/>
      <c r="C179" s="205"/>
      <c r="D179" s="206" t="s">
        <v>137</v>
      </c>
      <c r="E179" s="207" t="s">
        <v>23</v>
      </c>
      <c r="F179" s="208" t="s">
        <v>226</v>
      </c>
      <c r="G179" s="205"/>
      <c r="H179" s="209">
        <v>12</v>
      </c>
      <c r="I179" s="210"/>
      <c r="J179" s="205"/>
      <c r="K179" s="205"/>
      <c r="L179" s="211"/>
      <c r="M179" s="212"/>
      <c r="N179" s="213"/>
      <c r="O179" s="213"/>
      <c r="P179" s="213"/>
      <c r="Q179" s="213"/>
      <c r="R179" s="213"/>
      <c r="S179" s="213"/>
      <c r="T179" s="214"/>
      <c r="AT179" s="215" t="s">
        <v>137</v>
      </c>
      <c r="AU179" s="215" t="s">
        <v>85</v>
      </c>
      <c r="AV179" s="11" t="s">
        <v>85</v>
      </c>
      <c r="AW179" s="11" t="s">
        <v>38</v>
      </c>
      <c r="AX179" s="11" t="s">
        <v>75</v>
      </c>
      <c r="AY179" s="215" t="s">
        <v>128</v>
      </c>
    </row>
    <row r="180" spans="2:51" s="11" customFormat="1" ht="13.5">
      <c r="B180" s="204"/>
      <c r="C180" s="205"/>
      <c r="D180" s="206" t="s">
        <v>137</v>
      </c>
      <c r="E180" s="207" t="s">
        <v>23</v>
      </c>
      <c r="F180" s="208" t="s">
        <v>227</v>
      </c>
      <c r="G180" s="205"/>
      <c r="H180" s="209">
        <v>2</v>
      </c>
      <c r="I180" s="210"/>
      <c r="J180" s="205"/>
      <c r="K180" s="205"/>
      <c r="L180" s="211"/>
      <c r="M180" s="212"/>
      <c r="N180" s="213"/>
      <c r="O180" s="213"/>
      <c r="P180" s="213"/>
      <c r="Q180" s="213"/>
      <c r="R180" s="213"/>
      <c r="S180" s="213"/>
      <c r="T180" s="214"/>
      <c r="AT180" s="215" t="s">
        <v>137</v>
      </c>
      <c r="AU180" s="215" t="s">
        <v>85</v>
      </c>
      <c r="AV180" s="11" t="s">
        <v>85</v>
      </c>
      <c r="AW180" s="11" t="s">
        <v>38</v>
      </c>
      <c r="AX180" s="11" t="s">
        <v>75</v>
      </c>
      <c r="AY180" s="215" t="s">
        <v>128</v>
      </c>
    </row>
    <row r="181" spans="2:51" s="11" customFormat="1" ht="13.5">
      <c r="B181" s="204"/>
      <c r="C181" s="205"/>
      <c r="D181" s="206" t="s">
        <v>137</v>
      </c>
      <c r="E181" s="207" t="s">
        <v>23</v>
      </c>
      <c r="F181" s="208" t="s">
        <v>228</v>
      </c>
      <c r="G181" s="205"/>
      <c r="H181" s="209">
        <v>2</v>
      </c>
      <c r="I181" s="210"/>
      <c r="J181" s="205"/>
      <c r="K181" s="205"/>
      <c r="L181" s="211"/>
      <c r="M181" s="212"/>
      <c r="N181" s="213"/>
      <c r="O181" s="213"/>
      <c r="P181" s="213"/>
      <c r="Q181" s="213"/>
      <c r="R181" s="213"/>
      <c r="S181" s="213"/>
      <c r="T181" s="214"/>
      <c r="AT181" s="215" t="s">
        <v>137</v>
      </c>
      <c r="AU181" s="215" t="s">
        <v>85</v>
      </c>
      <c r="AV181" s="11" t="s">
        <v>85</v>
      </c>
      <c r="AW181" s="11" t="s">
        <v>38</v>
      </c>
      <c r="AX181" s="11" t="s">
        <v>75</v>
      </c>
      <c r="AY181" s="215" t="s">
        <v>128</v>
      </c>
    </row>
    <row r="182" spans="2:51" s="11" customFormat="1" ht="13.5">
      <c r="B182" s="204"/>
      <c r="C182" s="205"/>
      <c r="D182" s="206" t="s">
        <v>137</v>
      </c>
      <c r="E182" s="207" t="s">
        <v>23</v>
      </c>
      <c r="F182" s="208" t="s">
        <v>229</v>
      </c>
      <c r="G182" s="205"/>
      <c r="H182" s="209">
        <v>2</v>
      </c>
      <c r="I182" s="210"/>
      <c r="J182" s="205"/>
      <c r="K182" s="205"/>
      <c r="L182" s="211"/>
      <c r="M182" s="212"/>
      <c r="N182" s="213"/>
      <c r="O182" s="213"/>
      <c r="P182" s="213"/>
      <c r="Q182" s="213"/>
      <c r="R182" s="213"/>
      <c r="S182" s="213"/>
      <c r="T182" s="214"/>
      <c r="AT182" s="215" t="s">
        <v>137</v>
      </c>
      <c r="AU182" s="215" t="s">
        <v>85</v>
      </c>
      <c r="AV182" s="11" t="s">
        <v>85</v>
      </c>
      <c r="AW182" s="11" t="s">
        <v>38</v>
      </c>
      <c r="AX182" s="11" t="s">
        <v>75</v>
      </c>
      <c r="AY182" s="215" t="s">
        <v>128</v>
      </c>
    </row>
    <row r="183" spans="2:51" s="11" customFormat="1" ht="13.5">
      <c r="B183" s="204"/>
      <c r="C183" s="205"/>
      <c r="D183" s="206" t="s">
        <v>137</v>
      </c>
      <c r="E183" s="207" t="s">
        <v>23</v>
      </c>
      <c r="F183" s="208" t="s">
        <v>230</v>
      </c>
      <c r="G183" s="205"/>
      <c r="H183" s="209">
        <v>2</v>
      </c>
      <c r="I183" s="210"/>
      <c r="J183" s="205"/>
      <c r="K183" s="205"/>
      <c r="L183" s="211"/>
      <c r="M183" s="212"/>
      <c r="N183" s="213"/>
      <c r="O183" s="213"/>
      <c r="P183" s="213"/>
      <c r="Q183" s="213"/>
      <c r="R183" s="213"/>
      <c r="S183" s="213"/>
      <c r="T183" s="214"/>
      <c r="AT183" s="215" t="s">
        <v>137</v>
      </c>
      <c r="AU183" s="215" t="s">
        <v>85</v>
      </c>
      <c r="AV183" s="11" t="s">
        <v>85</v>
      </c>
      <c r="AW183" s="11" t="s">
        <v>38</v>
      </c>
      <c r="AX183" s="11" t="s">
        <v>75</v>
      </c>
      <c r="AY183" s="215" t="s">
        <v>128</v>
      </c>
    </row>
    <row r="184" spans="2:51" s="11" customFormat="1" ht="13.5">
      <c r="B184" s="204"/>
      <c r="C184" s="205"/>
      <c r="D184" s="206" t="s">
        <v>137</v>
      </c>
      <c r="E184" s="207" t="s">
        <v>23</v>
      </c>
      <c r="F184" s="208" t="s">
        <v>231</v>
      </c>
      <c r="G184" s="205"/>
      <c r="H184" s="209">
        <v>3</v>
      </c>
      <c r="I184" s="210"/>
      <c r="J184" s="205"/>
      <c r="K184" s="205"/>
      <c r="L184" s="211"/>
      <c r="M184" s="212"/>
      <c r="N184" s="213"/>
      <c r="O184" s="213"/>
      <c r="P184" s="213"/>
      <c r="Q184" s="213"/>
      <c r="R184" s="213"/>
      <c r="S184" s="213"/>
      <c r="T184" s="214"/>
      <c r="AT184" s="215" t="s">
        <v>137</v>
      </c>
      <c r="AU184" s="215" t="s">
        <v>85</v>
      </c>
      <c r="AV184" s="11" t="s">
        <v>85</v>
      </c>
      <c r="AW184" s="11" t="s">
        <v>38</v>
      </c>
      <c r="AX184" s="11" t="s">
        <v>75</v>
      </c>
      <c r="AY184" s="215" t="s">
        <v>128</v>
      </c>
    </row>
    <row r="185" spans="2:51" s="11" customFormat="1" ht="13.5">
      <c r="B185" s="204"/>
      <c r="C185" s="205"/>
      <c r="D185" s="206" t="s">
        <v>137</v>
      </c>
      <c r="E185" s="207" t="s">
        <v>23</v>
      </c>
      <c r="F185" s="208" t="s">
        <v>232</v>
      </c>
      <c r="G185" s="205"/>
      <c r="H185" s="209">
        <v>4</v>
      </c>
      <c r="I185" s="210"/>
      <c r="J185" s="205"/>
      <c r="K185" s="205"/>
      <c r="L185" s="211"/>
      <c r="M185" s="212"/>
      <c r="N185" s="213"/>
      <c r="O185" s="213"/>
      <c r="P185" s="213"/>
      <c r="Q185" s="213"/>
      <c r="R185" s="213"/>
      <c r="S185" s="213"/>
      <c r="T185" s="214"/>
      <c r="AT185" s="215" t="s">
        <v>137</v>
      </c>
      <c r="AU185" s="215" t="s">
        <v>85</v>
      </c>
      <c r="AV185" s="11" t="s">
        <v>85</v>
      </c>
      <c r="AW185" s="11" t="s">
        <v>38</v>
      </c>
      <c r="AX185" s="11" t="s">
        <v>75</v>
      </c>
      <c r="AY185" s="215" t="s">
        <v>128</v>
      </c>
    </row>
    <row r="186" spans="2:51" s="11" customFormat="1" ht="13.5">
      <c r="B186" s="204"/>
      <c r="C186" s="205"/>
      <c r="D186" s="206" t="s">
        <v>137</v>
      </c>
      <c r="E186" s="207" t="s">
        <v>23</v>
      </c>
      <c r="F186" s="208" t="s">
        <v>233</v>
      </c>
      <c r="G186" s="205"/>
      <c r="H186" s="209">
        <v>6</v>
      </c>
      <c r="I186" s="210"/>
      <c r="J186" s="205"/>
      <c r="K186" s="205"/>
      <c r="L186" s="211"/>
      <c r="M186" s="212"/>
      <c r="N186" s="213"/>
      <c r="O186" s="213"/>
      <c r="P186" s="213"/>
      <c r="Q186" s="213"/>
      <c r="R186" s="213"/>
      <c r="S186" s="213"/>
      <c r="T186" s="214"/>
      <c r="AT186" s="215" t="s">
        <v>137</v>
      </c>
      <c r="AU186" s="215" t="s">
        <v>85</v>
      </c>
      <c r="AV186" s="11" t="s">
        <v>85</v>
      </c>
      <c r="AW186" s="11" t="s">
        <v>38</v>
      </c>
      <c r="AX186" s="11" t="s">
        <v>75</v>
      </c>
      <c r="AY186" s="215" t="s">
        <v>128</v>
      </c>
    </row>
    <row r="187" spans="2:51" s="11" customFormat="1" ht="13.5">
      <c r="B187" s="204"/>
      <c r="C187" s="205"/>
      <c r="D187" s="206" t="s">
        <v>137</v>
      </c>
      <c r="E187" s="207" t="s">
        <v>23</v>
      </c>
      <c r="F187" s="208" t="s">
        <v>234</v>
      </c>
      <c r="G187" s="205"/>
      <c r="H187" s="209">
        <v>4</v>
      </c>
      <c r="I187" s="210"/>
      <c r="J187" s="205"/>
      <c r="K187" s="205"/>
      <c r="L187" s="211"/>
      <c r="M187" s="212"/>
      <c r="N187" s="213"/>
      <c r="O187" s="213"/>
      <c r="P187" s="213"/>
      <c r="Q187" s="213"/>
      <c r="R187" s="213"/>
      <c r="S187" s="213"/>
      <c r="T187" s="214"/>
      <c r="AT187" s="215" t="s">
        <v>137</v>
      </c>
      <c r="AU187" s="215" t="s">
        <v>85</v>
      </c>
      <c r="AV187" s="11" t="s">
        <v>85</v>
      </c>
      <c r="AW187" s="11" t="s">
        <v>38</v>
      </c>
      <c r="AX187" s="11" t="s">
        <v>75</v>
      </c>
      <c r="AY187" s="215" t="s">
        <v>128</v>
      </c>
    </row>
    <row r="188" spans="2:51" s="11" customFormat="1" ht="13.5">
      <c r="B188" s="204"/>
      <c r="C188" s="205"/>
      <c r="D188" s="206" t="s">
        <v>137</v>
      </c>
      <c r="E188" s="207" t="s">
        <v>23</v>
      </c>
      <c r="F188" s="208" t="s">
        <v>235</v>
      </c>
      <c r="G188" s="205"/>
      <c r="H188" s="209">
        <v>4</v>
      </c>
      <c r="I188" s="210"/>
      <c r="J188" s="205"/>
      <c r="K188" s="205"/>
      <c r="L188" s="211"/>
      <c r="M188" s="212"/>
      <c r="N188" s="213"/>
      <c r="O188" s="213"/>
      <c r="P188" s="213"/>
      <c r="Q188" s="213"/>
      <c r="R188" s="213"/>
      <c r="S188" s="213"/>
      <c r="T188" s="214"/>
      <c r="AT188" s="215" t="s">
        <v>137</v>
      </c>
      <c r="AU188" s="215" t="s">
        <v>85</v>
      </c>
      <c r="AV188" s="11" t="s">
        <v>85</v>
      </c>
      <c r="AW188" s="11" t="s">
        <v>38</v>
      </c>
      <c r="AX188" s="11" t="s">
        <v>75</v>
      </c>
      <c r="AY188" s="215" t="s">
        <v>128</v>
      </c>
    </row>
    <row r="189" spans="2:51" s="11" customFormat="1" ht="13.5">
      <c r="B189" s="204"/>
      <c r="C189" s="205"/>
      <c r="D189" s="206" t="s">
        <v>137</v>
      </c>
      <c r="E189" s="207" t="s">
        <v>23</v>
      </c>
      <c r="F189" s="208" t="s">
        <v>236</v>
      </c>
      <c r="G189" s="205"/>
      <c r="H189" s="209">
        <v>2</v>
      </c>
      <c r="I189" s="210"/>
      <c r="J189" s="205"/>
      <c r="K189" s="205"/>
      <c r="L189" s="211"/>
      <c r="M189" s="212"/>
      <c r="N189" s="213"/>
      <c r="O189" s="213"/>
      <c r="P189" s="213"/>
      <c r="Q189" s="213"/>
      <c r="R189" s="213"/>
      <c r="S189" s="213"/>
      <c r="T189" s="214"/>
      <c r="AT189" s="215" t="s">
        <v>137</v>
      </c>
      <c r="AU189" s="215" t="s">
        <v>85</v>
      </c>
      <c r="AV189" s="11" t="s">
        <v>85</v>
      </c>
      <c r="AW189" s="11" t="s">
        <v>38</v>
      </c>
      <c r="AX189" s="11" t="s">
        <v>75</v>
      </c>
      <c r="AY189" s="215" t="s">
        <v>128</v>
      </c>
    </row>
    <row r="190" spans="2:51" s="11" customFormat="1" ht="13.5">
      <c r="B190" s="204"/>
      <c r="C190" s="205"/>
      <c r="D190" s="206" t="s">
        <v>137</v>
      </c>
      <c r="E190" s="207" t="s">
        <v>23</v>
      </c>
      <c r="F190" s="208" t="s">
        <v>237</v>
      </c>
      <c r="G190" s="205"/>
      <c r="H190" s="209">
        <v>2</v>
      </c>
      <c r="I190" s="210"/>
      <c r="J190" s="205"/>
      <c r="K190" s="205"/>
      <c r="L190" s="211"/>
      <c r="M190" s="212"/>
      <c r="N190" s="213"/>
      <c r="O190" s="213"/>
      <c r="P190" s="213"/>
      <c r="Q190" s="213"/>
      <c r="R190" s="213"/>
      <c r="S190" s="213"/>
      <c r="T190" s="214"/>
      <c r="AT190" s="215" t="s">
        <v>137</v>
      </c>
      <c r="AU190" s="215" t="s">
        <v>85</v>
      </c>
      <c r="AV190" s="11" t="s">
        <v>85</v>
      </c>
      <c r="AW190" s="11" t="s">
        <v>38</v>
      </c>
      <c r="AX190" s="11" t="s">
        <v>75</v>
      </c>
      <c r="AY190" s="215" t="s">
        <v>128</v>
      </c>
    </row>
    <row r="191" spans="2:51" s="11" customFormat="1" ht="13.5">
      <c r="B191" s="204"/>
      <c r="C191" s="205"/>
      <c r="D191" s="206" t="s">
        <v>137</v>
      </c>
      <c r="E191" s="207" t="s">
        <v>23</v>
      </c>
      <c r="F191" s="208" t="s">
        <v>238</v>
      </c>
      <c r="G191" s="205"/>
      <c r="H191" s="209">
        <v>2</v>
      </c>
      <c r="I191" s="210"/>
      <c r="J191" s="205"/>
      <c r="K191" s="205"/>
      <c r="L191" s="211"/>
      <c r="M191" s="212"/>
      <c r="N191" s="213"/>
      <c r="O191" s="213"/>
      <c r="P191" s="213"/>
      <c r="Q191" s="213"/>
      <c r="R191" s="213"/>
      <c r="S191" s="213"/>
      <c r="T191" s="214"/>
      <c r="AT191" s="215" t="s">
        <v>137</v>
      </c>
      <c r="AU191" s="215" t="s">
        <v>85</v>
      </c>
      <c r="AV191" s="11" t="s">
        <v>85</v>
      </c>
      <c r="AW191" s="11" t="s">
        <v>38</v>
      </c>
      <c r="AX191" s="11" t="s">
        <v>75</v>
      </c>
      <c r="AY191" s="215" t="s">
        <v>128</v>
      </c>
    </row>
    <row r="192" spans="2:51" s="11" customFormat="1" ht="13.5">
      <c r="B192" s="204"/>
      <c r="C192" s="205"/>
      <c r="D192" s="206" t="s">
        <v>137</v>
      </c>
      <c r="E192" s="207" t="s">
        <v>23</v>
      </c>
      <c r="F192" s="208" t="s">
        <v>239</v>
      </c>
      <c r="G192" s="205"/>
      <c r="H192" s="209">
        <v>2</v>
      </c>
      <c r="I192" s="210"/>
      <c r="J192" s="205"/>
      <c r="K192" s="205"/>
      <c r="L192" s="211"/>
      <c r="M192" s="212"/>
      <c r="N192" s="213"/>
      <c r="O192" s="213"/>
      <c r="P192" s="213"/>
      <c r="Q192" s="213"/>
      <c r="R192" s="213"/>
      <c r="S192" s="213"/>
      <c r="T192" s="214"/>
      <c r="AT192" s="215" t="s">
        <v>137</v>
      </c>
      <c r="AU192" s="215" t="s">
        <v>85</v>
      </c>
      <c r="AV192" s="11" t="s">
        <v>85</v>
      </c>
      <c r="AW192" s="11" t="s">
        <v>38</v>
      </c>
      <c r="AX192" s="11" t="s">
        <v>75</v>
      </c>
      <c r="AY192" s="215" t="s">
        <v>128</v>
      </c>
    </row>
    <row r="193" spans="2:65" s="11" customFormat="1" ht="13.5">
      <c r="B193" s="204"/>
      <c r="C193" s="205"/>
      <c r="D193" s="206" t="s">
        <v>137</v>
      </c>
      <c r="E193" s="207" t="s">
        <v>23</v>
      </c>
      <c r="F193" s="208" t="s">
        <v>240</v>
      </c>
      <c r="G193" s="205"/>
      <c r="H193" s="209">
        <v>3</v>
      </c>
      <c r="I193" s="210"/>
      <c r="J193" s="205"/>
      <c r="K193" s="205"/>
      <c r="L193" s="211"/>
      <c r="M193" s="212"/>
      <c r="N193" s="213"/>
      <c r="O193" s="213"/>
      <c r="P193" s="213"/>
      <c r="Q193" s="213"/>
      <c r="R193" s="213"/>
      <c r="S193" s="213"/>
      <c r="T193" s="214"/>
      <c r="AT193" s="215" t="s">
        <v>137</v>
      </c>
      <c r="AU193" s="215" t="s">
        <v>85</v>
      </c>
      <c r="AV193" s="11" t="s">
        <v>85</v>
      </c>
      <c r="AW193" s="11" t="s">
        <v>38</v>
      </c>
      <c r="AX193" s="11" t="s">
        <v>75</v>
      </c>
      <c r="AY193" s="215" t="s">
        <v>128</v>
      </c>
    </row>
    <row r="194" spans="2:65" s="11" customFormat="1" ht="13.5">
      <c r="B194" s="204"/>
      <c r="C194" s="205"/>
      <c r="D194" s="206" t="s">
        <v>137</v>
      </c>
      <c r="E194" s="207" t="s">
        <v>23</v>
      </c>
      <c r="F194" s="208" t="s">
        <v>241</v>
      </c>
      <c r="G194" s="205"/>
      <c r="H194" s="209">
        <v>3</v>
      </c>
      <c r="I194" s="210"/>
      <c r="J194" s="205"/>
      <c r="K194" s="205"/>
      <c r="L194" s="211"/>
      <c r="M194" s="212"/>
      <c r="N194" s="213"/>
      <c r="O194" s="213"/>
      <c r="P194" s="213"/>
      <c r="Q194" s="213"/>
      <c r="R194" s="213"/>
      <c r="S194" s="213"/>
      <c r="T194" s="214"/>
      <c r="AT194" s="215" t="s">
        <v>137</v>
      </c>
      <c r="AU194" s="215" t="s">
        <v>85</v>
      </c>
      <c r="AV194" s="11" t="s">
        <v>85</v>
      </c>
      <c r="AW194" s="11" t="s">
        <v>38</v>
      </c>
      <c r="AX194" s="11" t="s">
        <v>75</v>
      </c>
      <c r="AY194" s="215" t="s">
        <v>128</v>
      </c>
    </row>
    <row r="195" spans="2:65" s="11" customFormat="1" ht="13.5">
      <c r="B195" s="204"/>
      <c r="C195" s="205"/>
      <c r="D195" s="206" t="s">
        <v>137</v>
      </c>
      <c r="E195" s="207" t="s">
        <v>23</v>
      </c>
      <c r="F195" s="208" t="s">
        <v>242</v>
      </c>
      <c r="G195" s="205"/>
      <c r="H195" s="209">
        <v>3</v>
      </c>
      <c r="I195" s="210"/>
      <c r="J195" s="205"/>
      <c r="K195" s="205"/>
      <c r="L195" s="211"/>
      <c r="M195" s="212"/>
      <c r="N195" s="213"/>
      <c r="O195" s="213"/>
      <c r="P195" s="213"/>
      <c r="Q195" s="213"/>
      <c r="R195" s="213"/>
      <c r="S195" s="213"/>
      <c r="T195" s="214"/>
      <c r="AT195" s="215" t="s">
        <v>137</v>
      </c>
      <c r="AU195" s="215" t="s">
        <v>85</v>
      </c>
      <c r="AV195" s="11" t="s">
        <v>85</v>
      </c>
      <c r="AW195" s="11" t="s">
        <v>38</v>
      </c>
      <c r="AX195" s="11" t="s">
        <v>75</v>
      </c>
      <c r="AY195" s="215" t="s">
        <v>128</v>
      </c>
    </row>
    <row r="196" spans="2:65" s="11" customFormat="1" ht="13.5">
      <c r="B196" s="204"/>
      <c r="C196" s="205"/>
      <c r="D196" s="206" t="s">
        <v>137</v>
      </c>
      <c r="E196" s="207" t="s">
        <v>23</v>
      </c>
      <c r="F196" s="208" t="s">
        <v>243</v>
      </c>
      <c r="G196" s="205"/>
      <c r="H196" s="209">
        <v>42</v>
      </c>
      <c r="I196" s="210"/>
      <c r="J196" s="205"/>
      <c r="K196" s="205"/>
      <c r="L196" s="211"/>
      <c r="M196" s="212"/>
      <c r="N196" s="213"/>
      <c r="O196" s="213"/>
      <c r="P196" s="213"/>
      <c r="Q196" s="213"/>
      <c r="R196" s="213"/>
      <c r="S196" s="213"/>
      <c r="T196" s="214"/>
      <c r="AT196" s="215" t="s">
        <v>137</v>
      </c>
      <c r="AU196" s="215" t="s">
        <v>85</v>
      </c>
      <c r="AV196" s="11" t="s">
        <v>85</v>
      </c>
      <c r="AW196" s="11" t="s">
        <v>38</v>
      </c>
      <c r="AX196" s="11" t="s">
        <v>75</v>
      </c>
      <c r="AY196" s="215" t="s">
        <v>128</v>
      </c>
    </row>
    <row r="197" spans="2:65" s="12" customFormat="1" ht="13.5">
      <c r="B197" s="216"/>
      <c r="C197" s="217"/>
      <c r="D197" s="206" t="s">
        <v>137</v>
      </c>
      <c r="E197" s="218" t="s">
        <v>23</v>
      </c>
      <c r="F197" s="219" t="s">
        <v>140</v>
      </c>
      <c r="G197" s="217"/>
      <c r="H197" s="220">
        <v>170</v>
      </c>
      <c r="I197" s="221"/>
      <c r="J197" s="217"/>
      <c r="K197" s="217"/>
      <c r="L197" s="222"/>
      <c r="M197" s="223"/>
      <c r="N197" s="224"/>
      <c r="O197" s="224"/>
      <c r="P197" s="224"/>
      <c r="Q197" s="224"/>
      <c r="R197" s="224"/>
      <c r="S197" s="224"/>
      <c r="T197" s="225"/>
      <c r="AT197" s="226" t="s">
        <v>137</v>
      </c>
      <c r="AU197" s="226" t="s">
        <v>85</v>
      </c>
      <c r="AV197" s="12" t="s">
        <v>135</v>
      </c>
      <c r="AW197" s="12" t="s">
        <v>38</v>
      </c>
      <c r="AX197" s="12" t="s">
        <v>80</v>
      </c>
      <c r="AY197" s="226" t="s">
        <v>128</v>
      </c>
    </row>
    <row r="198" spans="2:65" s="1" customFormat="1" ht="25.5" customHeight="1">
      <c r="B198" s="42"/>
      <c r="C198" s="192" t="s">
        <v>200</v>
      </c>
      <c r="D198" s="192" t="s">
        <v>131</v>
      </c>
      <c r="E198" s="193" t="s">
        <v>244</v>
      </c>
      <c r="F198" s="194" t="s">
        <v>245</v>
      </c>
      <c r="G198" s="195" t="s">
        <v>205</v>
      </c>
      <c r="H198" s="196">
        <v>30</v>
      </c>
      <c r="I198" s="197"/>
      <c r="J198" s="198">
        <f>ROUND(I198*H198,2)</f>
        <v>0</v>
      </c>
      <c r="K198" s="194" t="s">
        <v>143</v>
      </c>
      <c r="L198" s="62"/>
      <c r="M198" s="199" t="s">
        <v>23</v>
      </c>
      <c r="N198" s="200" t="s">
        <v>46</v>
      </c>
      <c r="O198" s="43"/>
      <c r="P198" s="201">
        <f>O198*H198</f>
        <v>0</v>
      </c>
      <c r="Q198" s="201">
        <v>5.5999999999999999E-3</v>
      </c>
      <c r="R198" s="201">
        <f>Q198*H198</f>
        <v>0.16800000000000001</v>
      </c>
      <c r="S198" s="201">
        <v>0</v>
      </c>
      <c r="T198" s="202">
        <f>S198*H198</f>
        <v>0</v>
      </c>
      <c r="AR198" s="24" t="s">
        <v>135</v>
      </c>
      <c r="AT198" s="24" t="s">
        <v>131</v>
      </c>
      <c r="AU198" s="24" t="s">
        <v>85</v>
      </c>
      <c r="AY198" s="24" t="s">
        <v>128</v>
      </c>
      <c r="BE198" s="203">
        <f>IF(N198="základní",J198,0)</f>
        <v>0</v>
      </c>
      <c r="BF198" s="203">
        <f>IF(N198="snížená",J198,0)</f>
        <v>0</v>
      </c>
      <c r="BG198" s="203">
        <f>IF(N198="zákl. přenesená",J198,0)</f>
        <v>0</v>
      </c>
      <c r="BH198" s="203">
        <f>IF(N198="sníž. přenesená",J198,0)</f>
        <v>0</v>
      </c>
      <c r="BI198" s="203">
        <f>IF(N198="nulová",J198,0)</f>
        <v>0</v>
      </c>
      <c r="BJ198" s="24" t="s">
        <v>80</v>
      </c>
      <c r="BK198" s="203">
        <f>ROUND(I198*H198,2)</f>
        <v>0</v>
      </c>
      <c r="BL198" s="24" t="s">
        <v>135</v>
      </c>
      <c r="BM198" s="24" t="s">
        <v>246</v>
      </c>
    </row>
    <row r="199" spans="2:65" s="11" customFormat="1" ht="13.5">
      <c r="B199" s="204"/>
      <c r="C199" s="205"/>
      <c r="D199" s="206" t="s">
        <v>137</v>
      </c>
      <c r="E199" s="207" t="s">
        <v>23</v>
      </c>
      <c r="F199" s="208" t="s">
        <v>247</v>
      </c>
      <c r="G199" s="205"/>
      <c r="H199" s="209">
        <v>2</v>
      </c>
      <c r="I199" s="210"/>
      <c r="J199" s="205"/>
      <c r="K199" s="205"/>
      <c r="L199" s="211"/>
      <c r="M199" s="212"/>
      <c r="N199" s="213"/>
      <c r="O199" s="213"/>
      <c r="P199" s="213"/>
      <c r="Q199" s="213"/>
      <c r="R199" s="213"/>
      <c r="S199" s="213"/>
      <c r="T199" s="214"/>
      <c r="AT199" s="215" t="s">
        <v>137</v>
      </c>
      <c r="AU199" s="215" t="s">
        <v>85</v>
      </c>
      <c r="AV199" s="11" t="s">
        <v>85</v>
      </c>
      <c r="AW199" s="11" t="s">
        <v>38</v>
      </c>
      <c r="AX199" s="11" t="s">
        <v>75</v>
      </c>
      <c r="AY199" s="215" t="s">
        <v>128</v>
      </c>
    </row>
    <row r="200" spans="2:65" s="11" customFormat="1" ht="13.5">
      <c r="B200" s="204"/>
      <c r="C200" s="205"/>
      <c r="D200" s="206" t="s">
        <v>137</v>
      </c>
      <c r="E200" s="207" t="s">
        <v>23</v>
      </c>
      <c r="F200" s="208" t="s">
        <v>248</v>
      </c>
      <c r="G200" s="205"/>
      <c r="H200" s="209">
        <v>2</v>
      </c>
      <c r="I200" s="210"/>
      <c r="J200" s="205"/>
      <c r="K200" s="205"/>
      <c r="L200" s="211"/>
      <c r="M200" s="212"/>
      <c r="N200" s="213"/>
      <c r="O200" s="213"/>
      <c r="P200" s="213"/>
      <c r="Q200" s="213"/>
      <c r="R200" s="213"/>
      <c r="S200" s="213"/>
      <c r="T200" s="214"/>
      <c r="AT200" s="215" t="s">
        <v>137</v>
      </c>
      <c r="AU200" s="215" t="s">
        <v>85</v>
      </c>
      <c r="AV200" s="11" t="s">
        <v>85</v>
      </c>
      <c r="AW200" s="11" t="s">
        <v>38</v>
      </c>
      <c r="AX200" s="11" t="s">
        <v>75</v>
      </c>
      <c r="AY200" s="215" t="s">
        <v>128</v>
      </c>
    </row>
    <row r="201" spans="2:65" s="11" customFormat="1" ht="13.5">
      <c r="B201" s="204"/>
      <c r="C201" s="205"/>
      <c r="D201" s="206" t="s">
        <v>137</v>
      </c>
      <c r="E201" s="207" t="s">
        <v>23</v>
      </c>
      <c r="F201" s="208" t="s">
        <v>249</v>
      </c>
      <c r="G201" s="205"/>
      <c r="H201" s="209">
        <v>6</v>
      </c>
      <c r="I201" s="210"/>
      <c r="J201" s="205"/>
      <c r="K201" s="205"/>
      <c r="L201" s="211"/>
      <c r="M201" s="212"/>
      <c r="N201" s="213"/>
      <c r="O201" s="213"/>
      <c r="P201" s="213"/>
      <c r="Q201" s="213"/>
      <c r="R201" s="213"/>
      <c r="S201" s="213"/>
      <c r="T201" s="214"/>
      <c r="AT201" s="215" t="s">
        <v>137</v>
      </c>
      <c r="AU201" s="215" t="s">
        <v>85</v>
      </c>
      <c r="AV201" s="11" t="s">
        <v>85</v>
      </c>
      <c r="AW201" s="11" t="s">
        <v>38</v>
      </c>
      <c r="AX201" s="11" t="s">
        <v>75</v>
      </c>
      <c r="AY201" s="215" t="s">
        <v>128</v>
      </c>
    </row>
    <row r="202" spans="2:65" s="11" customFormat="1" ht="13.5">
      <c r="B202" s="204"/>
      <c r="C202" s="205"/>
      <c r="D202" s="206" t="s">
        <v>137</v>
      </c>
      <c r="E202" s="207" t="s">
        <v>23</v>
      </c>
      <c r="F202" s="208" t="s">
        <v>250</v>
      </c>
      <c r="G202" s="205"/>
      <c r="H202" s="209">
        <v>6</v>
      </c>
      <c r="I202" s="210"/>
      <c r="J202" s="205"/>
      <c r="K202" s="205"/>
      <c r="L202" s="211"/>
      <c r="M202" s="212"/>
      <c r="N202" s="213"/>
      <c r="O202" s="213"/>
      <c r="P202" s="213"/>
      <c r="Q202" s="213"/>
      <c r="R202" s="213"/>
      <c r="S202" s="213"/>
      <c r="T202" s="214"/>
      <c r="AT202" s="215" t="s">
        <v>137</v>
      </c>
      <c r="AU202" s="215" t="s">
        <v>85</v>
      </c>
      <c r="AV202" s="11" t="s">
        <v>85</v>
      </c>
      <c r="AW202" s="11" t="s">
        <v>38</v>
      </c>
      <c r="AX202" s="11" t="s">
        <v>75</v>
      </c>
      <c r="AY202" s="215" t="s">
        <v>128</v>
      </c>
    </row>
    <row r="203" spans="2:65" s="11" customFormat="1" ht="13.5">
      <c r="B203" s="204"/>
      <c r="C203" s="205"/>
      <c r="D203" s="206" t="s">
        <v>137</v>
      </c>
      <c r="E203" s="207" t="s">
        <v>23</v>
      </c>
      <c r="F203" s="208" t="s">
        <v>251</v>
      </c>
      <c r="G203" s="205"/>
      <c r="H203" s="209">
        <v>1</v>
      </c>
      <c r="I203" s="210"/>
      <c r="J203" s="205"/>
      <c r="K203" s="205"/>
      <c r="L203" s="211"/>
      <c r="M203" s="212"/>
      <c r="N203" s="213"/>
      <c r="O203" s="213"/>
      <c r="P203" s="213"/>
      <c r="Q203" s="213"/>
      <c r="R203" s="213"/>
      <c r="S203" s="213"/>
      <c r="T203" s="214"/>
      <c r="AT203" s="215" t="s">
        <v>137</v>
      </c>
      <c r="AU203" s="215" t="s">
        <v>85</v>
      </c>
      <c r="AV203" s="11" t="s">
        <v>85</v>
      </c>
      <c r="AW203" s="11" t="s">
        <v>38</v>
      </c>
      <c r="AX203" s="11" t="s">
        <v>75</v>
      </c>
      <c r="AY203" s="215" t="s">
        <v>128</v>
      </c>
    </row>
    <row r="204" spans="2:65" s="11" customFormat="1" ht="13.5">
      <c r="B204" s="204"/>
      <c r="C204" s="205"/>
      <c r="D204" s="206" t="s">
        <v>137</v>
      </c>
      <c r="E204" s="207" t="s">
        <v>23</v>
      </c>
      <c r="F204" s="208" t="s">
        <v>252</v>
      </c>
      <c r="G204" s="205"/>
      <c r="H204" s="209">
        <v>1</v>
      </c>
      <c r="I204" s="210"/>
      <c r="J204" s="205"/>
      <c r="K204" s="205"/>
      <c r="L204" s="211"/>
      <c r="M204" s="212"/>
      <c r="N204" s="213"/>
      <c r="O204" s="213"/>
      <c r="P204" s="213"/>
      <c r="Q204" s="213"/>
      <c r="R204" s="213"/>
      <c r="S204" s="213"/>
      <c r="T204" s="214"/>
      <c r="AT204" s="215" t="s">
        <v>137</v>
      </c>
      <c r="AU204" s="215" t="s">
        <v>85</v>
      </c>
      <c r="AV204" s="11" t="s">
        <v>85</v>
      </c>
      <c r="AW204" s="11" t="s">
        <v>38</v>
      </c>
      <c r="AX204" s="11" t="s">
        <v>75</v>
      </c>
      <c r="AY204" s="215" t="s">
        <v>128</v>
      </c>
    </row>
    <row r="205" spans="2:65" s="11" customFormat="1" ht="13.5">
      <c r="B205" s="204"/>
      <c r="C205" s="205"/>
      <c r="D205" s="206" t="s">
        <v>137</v>
      </c>
      <c r="E205" s="207" t="s">
        <v>23</v>
      </c>
      <c r="F205" s="208" t="s">
        <v>253</v>
      </c>
      <c r="G205" s="205"/>
      <c r="H205" s="209">
        <v>1</v>
      </c>
      <c r="I205" s="210"/>
      <c r="J205" s="205"/>
      <c r="K205" s="205"/>
      <c r="L205" s="211"/>
      <c r="M205" s="212"/>
      <c r="N205" s="213"/>
      <c r="O205" s="213"/>
      <c r="P205" s="213"/>
      <c r="Q205" s="213"/>
      <c r="R205" s="213"/>
      <c r="S205" s="213"/>
      <c r="T205" s="214"/>
      <c r="AT205" s="215" t="s">
        <v>137</v>
      </c>
      <c r="AU205" s="215" t="s">
        <v>85</v>
      </c>
      <c r="AV205" s="11" t="s">
        <v>85</v>
      </c>
      <c r="AW205" s="11" t="s">
        <v>38</v>
      </c>
      <c r="AX205" s="11" t="s">
        <v>75</v>
      </c>
      <c r="AY205" s="215" t="s">
        <v>128</v>
      </c>
    </row>
    <row r="206" spans="2:65" s="11" customFormat="1" ht="13.5">
      <c r="B206" s="204"/>
      <c r="C206" s="205"/>
      <c r="D206" s="206" t="s">
        <v>137</v>
      </c>
      <c r="E206" s="207" t="s">
        <v>23</v>
      </c>
      <c r="F206" s="208" t="s">
        <v>254</v>
      </c>
      <c r="G206" s="205"/>
      <c r="H206" s="209">
        <v>1</v>
      </c>
      <c r="I206" s="210"/>
      <c r="J206" s="205"/>
      <c r="K206" s="205"/>
      <c r="L206" s="211"/>
      <c r="M206" s="212"/>
      <c r="N206" s="213"/>
      <c r="O206" s="213"/>
      <c r="P206" s="213"/>
      <c r="Q206" s="213"/>
      <c r="R206" s="213"/>
      <c r="S206" s="213"/>
      <c r="T206" s="214"/>
      <c r="AT206" s="215" t="s">
        <v>137</v>
      </c>
      <c r="AU206" s="215" t="s">
        <v>85</v>
      </c>
      <c r="AV206" s="11" t="s">
        <v>85</v>
      </c>
      <c r="AW206" s="11" t="s">
        <v>38</v>
      </c>
      <c r="AX206" s="11" t="s">
        <v>75</v>
      </c>
      <c r="AY206" s="215" t="s">
        <v>128</v>
      </c>
    </row>
    <row r="207" spans="2:65" s="11" customFormat="1" ht="13.5">
      <c r="B207" s="204"/>
      <c r="C207" s="205"/>
      <c r="D207" s="206" t="s">
        <v>137</v>
      </c>
      <c r="E207" s="207" t="s">
        <v>23</v>
      </c>
      <c r="F207" s="208" t="s">
        <v>255</v>
      </c>
      <c r="G207" s="205"/>
      <c r="H207" s="209">
        <v>2</v>
      </c>
      <c r="I207" s="210"/>
      <c r="J207" s="205"/>
      <c r="K207" s="205"/>
      <c r="L207" s="211"/>
      <c r="M207" s="212"/>
      <c r="N207" s="213"/>
      <c r="O207" s="213"/>
      <c r="P207" s="213"/>
      <c r="Q207" s="213"/>
      <c r="R207" s="213"/>
      <c r="S207" s="213"/>
      <c r="T207" s="214"/>
      <c r="AT207" s="215" t="s">
        <v>137</v>
      </c>
      <c r="AU207" s="215" t="s">
        <v>85</v>
      </c>
      <c r="AV207" s="11" t="s">
        <v>85</v>
      </c>
      <c r="AW207" s="11" t="s">
        <v>38</v>
      </c>
      <c r="AX207" s="11" t="s">
        <v>75</v>
      </c>
      <c r="AY207" s="215" t="s">
        <v>128</v>
      </c>
    </row>
    <row r="208" spans="2:65" s="11" customFormat="1" ht="13.5">
      <c r="B208" s="204"/>
      <c r="C208" s="205"/>
      <c r="D208" s="206" t="s">
        <v>137</v>
      </c>
      <c r="E208" s="207" t="s">
        <v>23</v>
      </c>
      <c r="F208" s="208" t="s">
        <v>256</v>
      </c>
      <c r="G208" s="205"/>
      <c r="H208" s="209">
        <v>2</v>
      </c>
      <c r="I208" s="210"/>
      <c r="J208" s="205"/>
      <c r="K208" s="205"/>
      <c r="L208" s="211"/>
      <c r="M208" s="212"/>
      <c r="N208" s="213"/>
      <c r="O208" s="213"/>
      <c r="P208" s="213"/>
      <c r="Q208" s="213"/>
      <c r="R208" s="213"/>
      <c r="S208" s="213"/>
      <c r="T208" s="214"/>
      <c r="AT208" s="215" t="s">
        <v>137</v>
      </c>
      <c r="AU208" s="215" t="s">
        <v>85</v>
      </c>
      <c r="AV208" s="11" t="s">
        <v>85</v>
      </c>
      <c r="AW208" s="11" t="s">
        <v>38</v>
      </c>
      <c r="AX208" s="11" t="s">
        <v>75</v>
      </c>
      <c r="AY208" s="215" t="s">
        <v>128</v>
      </c>
    </row>
    <row r="209" spans="2:65" s="11" customFormat="1" ht="13.5">
      <c r="B209" s="204"/>
      <c r="C209" s="205"/>
      <c r="D209" s="206" t="s">
        <v>137</v>
      </c>
      <c r="E209" s="207" t="s">
        <v>23</v>
      </c>
      <c r="F209" s="208" t="s">
        <v>257</v>
      </c>
      <c r="G209" s="205"/>
      <c r="H209" s="209">
        <v>2</v>
      </c>
      <c r="I209" s="210"/>
      <c r="J209" s="205"/>
      <c r="K209" s="205"/>
      <c r="L209" s="211"/>
      <c r="M209" s="212"/>
      <c r="N209" s="213"/>
      <c r="O209" s="213"/>
      <c r="P209" s="213"/>
      <c r="Q209" s="213"/>
      <c r="R209" s="213"/>
      <c r="S209" s="213"/>
      <c r="T209" s="214"/>
      <c r="AT209" s="215" t="s">
        <v>137</v>
      </c>
      <c r="AU209" s="215" t="s">
        <v>85</v>
      </c>
      <c r="AV209" s="11" t="s">
        <v>85</v>
      </c>
      <c r="AW209" s="11" t="s">
        <v>38</v>
      </c>
      <c r="AX209" s="11" t="s">
        <v>75</v>
      </c>
      <c r="AY209" s="215" t="s">
        <v>128</v>
      </c>
    </row>
    <row r="210" spans="2:65" s="11" customFormat="1" ht="13.5">
      <c r="B210" s="204"/>
      <c r="C210" s="205"/>
      <c r="D210" s="206" t="s">
        <v>137</v>
      </c>
      <c r="E210" s="207" t="s">
        <v>23</v>
      </c>
      <c r="F210" s="208" t="s">
        <v>258</v>
      </c>
      <c r="G210" s="205"/>
      <c r="H210" s="209">
        <v>1</v>
      </c>
      <c r="I210" s="210"/>
      <c r="J210" s="205"/>
      <c r="K210" s="205"/>
      <c r="L210" s="211"/>
      <c r="M210" s="212"/>
      <c r="N210" s="213"/>
      <c r="O210" s="213"/>
      <c r="P210" s="213"/>
      <c r="Q210" s="213"/>
      <c r="R210" s="213"/>
      <c r="S210" s="213"/>
      <c r="T210" s="214"/>
      <c r="AT210" s="215" t="s">
        <v>137</v>
      </c>
      <c r="AU210" s="215" t="s">
        <v>85</v>
      </c>
      <c r="AV210" s="11" t="s">
        <v>85</v>
      </c>
      <c r="AW210" s="11" t="s">
        <v>38</v>
      </c>
      <c r="AX210" s="11" t="s">
        <v>75</v>
      </c>
      <c r="AY210" s="215" t="s">
        <v>128</v>
      </c>
    </row>
    <row r="211" spans="2:65" s="11" customFormat="1" ht="13.5">
      <c r="B211" s="204"/>
      <c r="C211" s="205"/>
      <c r="D211" s="206" t="s">
        <v>137</v>
      </c>
      <c r="E211" s="207" t="s">
        <v>23</v>
      </c>
      <c r="F211" s="208" t="s">
        <v>259</v>
      </c>
      <c r="G211" s="205"/>
      <c r="H211" s="209">
        <v>1</v>
      </c>
      <c r="I211" s="210"/>
      <c r="J211" s="205"/>
      <c r="K211" s="205"/>
      <c r="L211" s="211"/>
      <c r="M211" s="212"/>
      <c r="N211" s="213"/>
      <c r="O211" s="213"/>
      <c r="P211" s="213"/>
      <c r="Q211" s="213"/>
      <c r="R211" s="213"/>
      <c r="S211" s="213"/>
      <c r="T211" s="214"/>
      <c r="AT211" s="215" t="s">
        <v>137</v>
      </c>
      <c r="AU211" s="215" t="s">
        <v>85</v>
      </c>
      <c r="AV211" s="11" t="s">
        <v>85</v>
      </c>
      <c r="AW211" s="11" t="s">
        <v>38</v>
      </c>
      <c r="AX211" s="11" t="s">
        <v>75</v>
      </c>
      <c r="AY211" s="215" t="s">
        <v>128</v>
      </c>
    </row>
    <row r="212" spans="2:65" s="11" customFormat="1" ht="13.5">
      <c r="B212" s="204"/>
      <c r="C212" s="205"/>
      <c r="D212" s="206" t="s">
        <v>137</v>
      </c>
      <c r="E212" s="207" t="s">
        <v>23</v>
      </c>
      <c r="F212" s="208" t="s">
        <v>260</v>
      </c>
      <c r="G212" s="205"/>
      <c r="H212" s="209">
        <v>1</v>
      </c>
      <c r="I212" s="210"/>
      <c r="J212" s="205"/>
      <c r="K212" s="205"/>
      <c r="L212" s="211"/>
      <c r="M212" s="212"/>
      <c r="N212" s="213"/>
      <c r="O212" s="213"/>
      <c r="P212" s="213"/>
      <c r="Q212" s="213"/>
      <c r="R212" s="213"/>
      <c r="S212" s="213"/>
      <c r="T212" s="214"/>
      <c r="AT212" s="215" t="s">
        <v>137</v>
      </c>
      <c r="AU212" s="215" t="s">
        <v>85</v>
      </c>
      <c r="AV212" s="11" t="s">
        <v>85</v>
      </c>
      <c r="AW212" s="11" t="s">
        <v>38</v>
      </c>
      <c r="AX212" s="11" t="s">
        <v>75</v>
      </c>
      <c r="AY212" s="215" t="s">
        <v>128</v>
      </c>
    </row>
    <row r="213" spans="2:65" s="11" customFormat="1" ht="13.5">
      <c r="B213" s="204"/>
      <c r="C213" s="205"/>
      <c r="D213" s="206" t="s">
        <v>137</v>
      </c>
      <c r="E213" s="207" t="s">
        <v>23</v>
      </c>
      <c r="F213" s="208" t="s">
        <v>261</v>
      </c>
      <c r="G213" s="205"/>
      <c r="H213" s="209">
        <v>1</v>
      </c>
      <c r="I213" s="210"/>
      <c r="J213" s="205"/>
      <c r="K213" s="205"/>
      <c r="L213" s="211"/>
      <c r="M213" s="212"/>
      <c r="N213" s="213"/>
      <c r="O213" s="213"/>
      <c r="P213" s="213"/>
      <c r="Q213" s="213"/>
      <c r="R213" s="213"/>
      <c r="S213" s="213"/>
      <c r="T213" s="214"/>
      <c r="AT213" s="215" t="s">
        <v>137</v>
      </c>
      <c r="AU213" s="215" t="s">
        <v>85</v>
      </c>
      <c r="AV213" s="11" t="s">
        <v>85</v>
      </c>
      <c r="AW213" s="11" t="s">
        <v>38</v>
      </c>
      <c r="AX213" s="11" t="s">
        <v>75</v>
      </c>
      <c r="AY213" s="215" t="s">
        <v>128</v>
      </c>
    </row>
    <row r="214" spans="2:65" s="12" customFormat="1" ht="13.5">
      <c r="B214" s="216"/>
      <c r="C214" s="217"/>
      <c r="D214" s="206" t="s">
        <v>137</v>
      </c>
      <c r="E214" s="218" t="s">
        <v>23</v>
      </c>
      <c r="F214" s="219" t="s">
        <v>140</v>
      </c>
      <c r="G214" s="217"/>
      <c r="H214" s="220">
        <v>30</v>
      </c>
      <c r="I214" s="221"/>
      <c r="J214" s="217"/>
      <c r="K214" s="217"/>
      <c r="L214" s="222"/>
      <c r="M214" s="223"/>
      <c r="N214" s="224"/>
      <c r="O214" s="224"/>
      <c r="P214" s="224"/>
      <c r="Q214" s="224"/>
      <c r="R214" s="224"/>
      <c r="S214" s="224"/>
      <c r="T214" s="225"/>
      <c r="AT214" s="226" t="s">
        <v>137</v>
      </c>
      <c r="AU214" s="226" t="s">
        <v>85</v>
      </c>
      <c r="AV214" s="12" t="s">
        <v>135</v>
      </c>
      <c r="AW214" s="12" t="s">
        <v>38</v>
      </c>
      <c r="AX214" s="12" t="s">
        <v>80</v>
      </c>
      <c r="AY214" s="226" t="s">
        <v>128</v>
      </c>
    </row>
    <row r="215" spans="2:65" s="1" customFormat="1" ht="25.5" customHeight="1">
      <c r="B215" s="42"/>
      <c r="C215" s="192" t="s">
        <v>262</v>
      </c>
      <c r="D215" s="192" t="s">
        <v>131</v>
      </c>
      <c r="E215" s="193" t="s">
        <v>263</v>
      </c>
      <c r="F215" s="194" t="s">
        <v>264</v>
      </c>
      <c r="G215" s="195" t="s">
        <v>205</v>
      </c>
      <c r="H215" s="196">
        <v>13</v>
      </c>
      <c r="I215" s="197"/>
      <c r="J215" s="198">
        <f>ROUND(I215*H215,2)</f>
        <v>0</v>
      </c>
      <c r="K215" s="194" t="s">
        <v>23</v>
      </c>
      <c r="L215" s="62"/>
      <c r="M215" s="199" t="s">
        <v>23</v>
      </c>
      <c r="N215" s="200" t="s">
        <v>46</v>
      </c>
      <c r="O215" s="43"/>
      <c r="P215" s="201">
        <f>O215*H215</f>
        <v>0</v>
      </c>
      <c r="Q215" s="201">
        <v>1.21E-2</v>
      </c>
      <c r="R215" s="201">
        <f>Q215*H215</f>
        <v>0.1573</v>
      </c>
      <c r="S215" s="201">
        <v>0</v>
      </c>
      <c r="T215" s="202">
        <f>S215*H215</f>
        <v>0</v>
      </c>
      <c r="AR215" s="24" t="s">
        <v>135</v>
      </c>
      <c r="AT215" s="24" t="s">
        <v>131</v>
      </c>
      <c r="AU215" s="24" t="s">
        <v>85</v>
      </c>
      <c r="AY215" s="24" t="s">
        <v>128</v>
      </c>
      <c r="BE215" s="203">
        <f>IF(N215="základní",J215,0)</f>
        <v>0</v>
      </c>
      <c r="BF215" s="203">
        <f>IF(N215="snížená",J215,0)</f>
        <v>0</v>
      </c>
      <c r="BG215" s="203">
        <f>IF(N215="zákl. přenesená",J215,0)</f>
        <v>0</v>
      </c>
      <c r="BH215" s="203">
        <f>IF(N215="sníž. přenesená",J215,0)</f>
        <v>0</v>
      </c>
      <c r="BI215" s="203">
        <f>IF(N215="nulová",J215,0)</f>
        <v>0</v>
      </c>
      <c r="BJ215" s="24" t="s">
        <v>80</v>
      </c>
      <c r="BK215" s="203">
        <f>ROUND(I215*H215,2)</f>
        <v>0</v>
      </c>
      <c r="BL215" s="24" t="s">
        <v>135</v>
      </c>
      <c r="BM215" s="24" t="s">
        <v>265</v>
      </c>
    </row>
    <row r="216" spans="2:65" s="13" customFormat="1" ht="13.5">
      <c r="B216" s="237"/>
      <c r="C216" s="238"/>
      <c r="D216" s="206" t="s">
        <v>137</v>
      </c>
      <c r="E216" s="239" t="s">
        <v>23</v>
      </c>
      <c r="F216" s="240" t="s">
        <v>266</v>
      </c>
      <c r="G216" s="238"/>
      <c r="H216" s="239" t="s">
        <v>23</v>
      </c>
      <c r="I216" s="241"/>
      <c r="J216" s="238"/>
      <c r="K216" s="238"/>
      <c r="L216" s="242"/>
      <c r="M216" s="243"/>
      <c r="N216" s="244"/>
      <c r="O216" s="244"/>
      <c r="P216" s="244"/>
      <c r="Q216" s="244"/>
      <c r="R216" s="244"/>
      <c r="S216" s="244"/>
      <c r="T216" s="245"/>
      <c r="AT216" s="246" t="s">
        <v>137</v>
      </c>
      <c r="AU216" s="246" t="s">
        <v>85</v>
      </c>
      <c r="AV216" s="13" t="s">
        <v>80</v>
      </c>
      <c r="AW216" s="13" t="s">
        <v>38</v>
      </c>
      <c r="AX216" s="13" t="s">
        <v>75</v>
      </c>
      <c r="AY216" s="246" t="s">
        <v>128</v>
      </c>
    </row>
    <row r="217" spans="2:65" s="11" customFormat="1" ht="13.5">
      <c r="B217" s="204"/>
      <c r="C217" s="205"/>
      <c r="D217" s="206" t="s">
        <v>137</v>
      </c>
      <c r="E217" s="207" t="s">
        <v>23</v>
      </c>
      <c r="F217" s="208" t="s">
        <v>267</v>
      </c>
      <c r="G217" s="205"/>
      <c r="H217" s="209">
        <v>3</v>
      </c>
      <c r="I217" s="210"/>
      <c r="J217" s="205"/>
      <c r="K217" s="205"/>
      <c r="L217" s="211"/>
      <c r="M217" s="212"/>
      <c r="N217" s="213"/>
      <c r="O217" s="213"/>
      <c r="P217" s="213"/>
      <c r="Q217" s="213"/>
      <c r="R217" s="213"/>
      <c r="S217" s="213"/>
      <c r="T217" s="214"/>
      <c r="AT217" s="215" t="s">
        <v>137</v>
      </c>
      <c r="AU217" s="215" t="s">
        <v>85</v>
      </c>
      <c r="AV217" s="11" t="s">
        <v>85</v>
      </c>
      <c r="AW217" s="11" t="s">
        <v>38</v>
      </c>
      <c r="AX217" s="11" t="s">
        <v>75</v>
      </c>
      <c r="AY217" s="215" t="s">
        <v>128</v>
      </c>
    </row>
    <row r="218" spans="2:65" s="11" customFormat="1" ht="13.5">
      <c r="B218" s="204"/>
      <c r="C218" s="205"/>
      <c r="D218" s="206" t="s">
        <v>137</v>
      </c>
      <c r="E218" s="207" t="s">
        <v>23</v>
      </c>
      <c r="F218" s="208" t="s">
        <v>268</v>
      </c>
      <c r="G218" s="205"/>
      <c r="H218" s="209">
        <v>2</v>
      </c>
      <c r="I218" s="210"/>
      <c r="J218" s="205"/>
      <c r="K218" s="205"/>
      <c r="L218" s="211"/>
      <c r="M218" s="212"/>
      <c r="N218" s="213"/>
      <c r="O218" s="213"/>
      <c r="P218" s="213"/>
      <c r="Q218" s="213"/>
      <c r="R218" s="213"/>
      <c r="S218" s="213"/>
      <c r="T218" s="214"/>
      <c r="AT218" s="215" t="s">
        <v>137</v>
      </c>
      <c r="AU218" s="215" t="s">
        <v>85</v>
      </c>
      <c r="AV218" s="11" t="s">
        <v>85</v>
      </c>
      <c r="AW218" s="11" t="s">
        <v>38</v>
      </c>
      <c r="AX218" s="11" t="s">
        <v>75</v>
      </c>
      <c r="AY218" s="215" t="s">
        <v>128</v>
      </c>
    </row>
    <row r="219" spans="2:65" s="11" customFormat="1" ht="13.5">
      <c r="B219" s="204"/>
      <c r="C219" s="205"/>
      <c r="D219" s="206" t="s">
        <v>137</v>
      </c>
      <c r="E219" s="207" t="s">
        <v>23</v>
      </c>
      <c r="F219" s="208" t="s">
        <v>269</v>
      </c>
      <c r="G219" s="205"/>
      <c r="H219" s="209">
        <v>3</v>
      </c>
      <c r="I219" s="210"/>
      <c r="J219" s="205"/>
      <c r="K219" s="205"/>
      <c r="L219" s="211"/>
      <c r="M219" s="212"/>
      <c r="N219" s="213"/>
      <c r="O219" s="213"/>
      <c r="P219" s="213"/>
      <c r="Q219" s="213"/>
      <c r="R219" s="213"/>
      <c r="S219" s="213"/>
      <c r="T219" s="214"/>
      <c r="AT219" s="215" t="s">
        <v>137</v>
      </c>
      <c r="AU219" s="215" t="s">
        <v>85</v>
      </c>
      <c r="AV219" s="11" t="s">
        <v>85</v>
      </c>
      <c r="AW219" s="11" t="s">
        <v>38</v>
      </c>
      <c r="AX219" s="11" t="s">
        <v>75</v>
      </c>
      <c r="AY219" s="215" t="s">
        <v>128</v>
      </c>
    </row>
    <row r="220" spans="2:65" s="11" customFormat="1" ht="13.5">
      <c r="B220" s="204"/>
      <c r="C220" s="205"/>
      <c r="D220" s="206" t="s">
        <v>137</v>
      </c>
      <c r="E220" s="207" t="s">
        <v>23</v>
      </c>
      <c r="F220" s="208" t="s">
        <v>270</v>
      </c>
      <c r="G220" s="205"/>
      <c r="H220" s="209">
        <v>3</v>
      </c>
      <c r="I220" s="210"/>
      <c r="J220" s="205"/>
      <c r="K220" s="205"/>
      <c r="L220" s="211"/>
      <c r="M220" s="212"/>
      <c r="N220" s="213"/>
      <c r="O220" s="213"/>
      <c r="P220" s="213"/>
      <c r="Q220" s="213"/>
      <c r="R220" s="213"/>
      <c r="S220" s="213"/>
      <c r="T220" s="214"/>
      <c r="AT220" s="215" t="s">
        <v>137</v>
      </c>
      <c r="AU220" s="215" t="s">
        <v>85</v>
      </c>
      <c r="AV220" s="11" t="s">
        <v>85</v>
      </c>
      <c r="AW220" s="11" t="s">
        <v>38</v>
      </c>
      <c r="AX220" s="11" t="s">
        <v>75</v>
      </c>
      <c r="AY220" s="215" t="s">
        <v>128</v>
      </c>
    </row>
    <row r="221" spans="2:65" s="11" customFormat="1" ht="13.5">
      <c r="B221" s="204"/>
      <c r="C221" s="205"/>
      <c r="D221" s="206" t="s">
        <v>137</v>
      </c>
      <c r="E221" s="207" t="s">
        <v>23</v>
      </c>
      <c r="F221" s="208" t="s">
        <v>271</v>
      </c>
      <c r="G221" s="205"/>
      <c r="H221" s="209">
        <v>1</v>
      </c>
      <c r="I221" s="210"/>
      <c r="J221" s="205"/>
      <c r="K221" s="205"/>
      <c r="L221" s="211"/>
      <c r="M221" s="212"/>
      <c r="N221" s="213"/>
      <c r="O221" s="213"/>
      <c r="P221" s="213"/>
      <c r="Q221" s="213"/>
      <c r="R221" s="213"/>
      <c r="S221" s="213"/>
      <c r="T221" s="214"/>
      <c r="AT221" s="215" t="s">
        <v>137</v>
      </c>
      <c r="AU221" s="215" t="s">
        <v>85</v>
      </c>
      <c r="AV221" s="11" t="s">
        <v>85</v>
      </c>
      <c r="AW221" s="11" t="s">
        <v>38</v>
      </c>
      <c r="AX221" s="11" t="s">
        <v>75</v>
      </c>
      <c r="AY221" s="215" t="s">
        <v>128</v>
      </c>
    </row>
    <row r="222" spans="2:65" s="11" customFormat="1" ht="13.5">
      <c r="B222" s="204"/>
      <c r="C222" s="205"/>
      <c r="D222" s="206" t="s">
        <v>137</v>
      </c>
      <c r="E222" s="207" t="s">
        <v>23</v>
      </c>
      <c r="F222" s="208" t="s">
        <v>272</v>
      </c>
      <c r="G222" s="205"/>
      <c r="H222" s="209">
        <v>1</v>
      </c>
      <c r="I222" s="210"/>
      <c r="J222" s="205"/>
      <c r="K222" s="205"/>
      <c r="L222" s="211"/>
      <c r="M222" s="212"/>
      <c r="N222" s="213"/>
      <c r="O222" s="213"/>
      <c r="P222" s="213"/>
      <c r="Q222" s="213"/>
      <c r="R222" s="213"/>
      <c r="S222" s="213"/>
      <c r="T222" s="214"/>
      <c r="AT222" s="215" t="s">
        <v>137</v>
      </c>
      <c r="AU222" s="215" t="s">
        <v>85</v>
      </c>
      <c r="AV222" s="11" t="s">
        <v>85</v>
      </c>
      <c r="AW222" s="11" t="s">
        <v>38</v>
      </c>
      <c r="AX222" s="11" t="s">
        <v>75</v>
      </c>
      <c r="AY222" s="215" t="s">
        <v>128</v>
      </c>
    </row>
    <row r="223" spans="2:65" s="12" customFormat="1" ht="13.5">
      <c r="B223" s="216"/>
      <c r="C223" s="217"/>
      <c r="D223" s="206" t="s">
        <v>137</v>
      </c>
      <c r="E223" s="218" t="s">
        <v>23</v>
      </c>
      <c r="F223" s="219" t="s">
        <v>140</v>
      </c>
      <c r="G223" s="217"/>
      <c r="H223" s="220">
        <v>13</v>
      </c>
      <c r="I223" s="221"/>
      <c r="J223" s="217"/>
      <c r="K223" s="217"/>
      <c r="L223" s="222"/>
      <c r="M223" s="223"/>
      <c r="N223" s="224"/>
      <c r="O223" s="224"/>
      <c r="P223" s="224"/>
      <c r="Q223" s="224"/>
      <c r="R223" s="224"/>
      <c r="S223" s="224"/>
      <c r="T223" s="225"/>
      <c r="AT223" s="226" t="s">
        <v>137</v>
      </c>
      <c r="AU223" s="226" t="s">
        <v>85</v>
      </c>
      <c r="AV223" s="12" t="s">
        <v>135</v>
      </c>
      <c r="AW223" s="12" t="s">
        <v>38</v>
      </c>
      <c r="AX223" s="12" t="s">
        <v>80</v>
      </c>
      <c r="AY223" s="226" t="s">
        <v>128</v>
      </c>
    </row>
    <row r="224" spans="2:65" s="1" customFormat="1" ht="25.5" customHeight="1">
      <c r="B224" s="42"/>
      <c r="C224" s="192" t="s">
        <v>273</v>
      </c>
      <c r="D224" s="192" t="s">
        <v>131</v>
      </c>
      <c r="E224" s="193" t="s">
        <v>274</v>
      </c>
      <c r="F224" s="194" t="s">
        <v>275</v>
      </c>
      <c r="G224" s="195" t="s">
        <v>205</v>
      </c>
      <c r="H224" s="196">
        <v>29</v>
      </c>
      <c r="I224" s="197"/>
      <c r="J224" s="198">
        <f>ROUND(I224*H224,2)</f>
        <v>0</v>
      </c>
      <c r="K224" s="194" t="s">
        <v>23</v>
      </c>
      <c r="L224" s="62"/>
      <c r="M224" s="199" t="s">
        <v>23</v>
      </c>
      <c r="N224" s="200" t="s">
        <v>46</v>
      </c>
      <c r="O224" s="43"/>
      <c r="P224" s="201">
        <f>O224*H224</f>
        <v>0</v>
      </c>
      <c r="Q224" s="201">
        <v>1.24E-2</v>
      </c>
      <c r="R224" s="201">
        <f>Q224*H224</f>
        <v>0.35959999999999998</v>
      </c>
      <c r="S224" s="201">
        <v>0</v>
      </c>
      <c r="T224" s="202">
        <f>S224*H224</f>
        <v>0</v>
      </c>
      <c r="AR224" s="24" t="s">
        <v>135</v>
      </c>
      <c r="AT224" s="24" t="s">
        <v>131</v>
      </c>
      <c r="AU224" s="24" t="s">
        <v>85</v>
      </c>
      <c r="AY224" s="24" t="s">
        <v>128</v>
      </c>
      <c r="BE224" s="203">
        <f>IF(N224="základní",J224,0)</f>
        <v>0</v>
      </c>
      <c r="BF224" s="203">
        <f>IF(N224="snížená",J224,0)</f>
        <v>0</v>
      </c>
      <c r="BG224" s="203">
        <f>IF(N224="zákl. přenesená",J224,0)</f>
        <v>0</v>
      </c>
      <c r="BH224" s="203">
        <f>IF(N224="sníž. přenesená",J224,0)</f>
        <v>0</v>
      </c>
      <c r="BI224" s="203">
        <f>IF(N224="nulová",J224,0)</f>
        <v>0</v>
      </c>
      <c r="BJ224" s="24" t="s">
        <v>80</v>
      </c>
      <c r="BK224" s="203">
        <f>ROUND(I224*H224,2)</f>
        <v>0</v>
      </c>
      <c r="BL224" s="24" t="s">
        <v>135</v>
      </c>
      <c r="BM224" s="24" t="s">
        <v>276</v>
      </c>
    </row>
    <row r="225" spans="2:65" s="13" customFormat="1" ht="13.5">
      <c r="B225" s="237"/>
      <c r="C225" s="238"/>
      <c r="D225" s="206" t="s">
        <v>137</v>
      </c>
      <c r="E225" s="239" t="s">
        <v>23</v>
      </c>
      <c r="F225" s="240" t="s">
        <v>266</v>
      </c>
      <c r="G225" s="238"/>
      <c r="H225" s="239" t="s">
        <v>23</v>
      </c>
      <c r="I225" s="241"/>
      <c r="J225" s="238"/>
      <c r="K225" s="238"/>
      <c r="L225" s="242"/>
      <c r="M225" s="243"/>
      <c r="N225" s="244"/>
      <c r="O225" s="244"/>
      <c r="P225" s="244"/>
      <c r="Q225" s="244"/>
      <c r="R225" s="244"/>
      <c r="S225" s="244"/>
      <c r="T225" s="245"/>
      <c r="AT225" s="246" t="s">
        <v>137</v>
      </c>
      <c r="AU225" s="246" t="s">
        <v>85</v>
      </c>
      <c r="AV225" s="13" t="s">
        <v>80</v>
      </c>
      <c r="AW225" s="13" t="s">
        <v>38</v>
      </c>
      <c r="AX225" s="13" t="s">
        <v>75</v>
      </c>
      <c r="AY225" s="246" t="s">
        <v>128</v>
      </c>
    </row>
    <row r="226" spans="2:65" s="11" customFormat="1" ht="13.5">
      <c r="B226" s="204"/>
      <c r="C226" s="205"/>
      <c r="D226" s="206" t="s">
        <v>137</v>
      </c>
      <c r="E226" s="207" t="s">
        <v>23</v>
      </c>
      <c r="F226" s="208" t="s">
        <v>277</v>
      </c>
      <c r="G226" s="205"/>
      <c r="H226" s="209">
        <v>7</v>
      </c>
      <c r="I226" s="210"/>
      <c r="J226" s="205"/>
      <c r="K226" s="205"/>
      <c r="L226" s="211"/>
      <c r="M226" s="212"/>
      <c r="N226" s="213"/>
      <c r="O226" s="213"/>
      <c r="P226" s="213"/>
      <c r="Q226" s="213"/>
      <c r="R226" s="213"/>
      <c r="S226" s="213"/>
      <c r="T226" s="214"/>
      <c r="AT226" s="215" t="s">
        <v>137</v>
      </c>
      <c r="AU226" s="215" t="s">
        <v>85</v>
      </c>
      <c r="AV226" s="11" t="s">
        <v>85</v>
      </c>
      <c r="AW226" s="11" t="s">
        <v>38</v>
      </c>
      <c r="AX226" s="11" t="s">
        <v>75</v>
      </c>
      <c r="AY226" s="215" t="s">
        <v>128</v>
      </c>
    </row>
    <row r="227" spans="2:65" s="11" customFormat="1" ht="13.5">
      <c r="B227" s="204"/>
      <c r="C227" s="205"/>
      <c r="D227" s="206" t="s">
        <v>137</v>
      </c>
      <c r="E227" s="207" t="s">
        <v>23</v>
      </c>
      <c r="F227" s="208" t="s">
        <v>278</v>
      </c>
      <c r="G227" s="205"/>
      <c r="H227" s="209">
        <v>4</v>
      </c>
      <c r="I227" s="210"/>
      <c r="J227" s="205"/>
      <c r="K227" s="205"/>
      <c r="L227" s="211"/>
      <c r="M227" s="212"/>
      <c r="N227" s="213"/>
      <c r="O227" s="213"/>
      <c r="P227" s="213"/>
      <c r="Q227" s="213"/>
      <c r="R227" s="213"/>
      <c r="S227" s="213"/>
      <c r="T227" s="214"/>
      <c r="AT227" s="215" t="s">
        <v>137</v>
      </c>
      <c r="AU227" s="215" t="s">
        <v>85</v>
      </c>
      <c r="AV227" s="11" t="s">
        <v>85</v>
      </c>
      <c r="AW227" s="11" t="s">
        <v>38</v>
      </c>
      <c r="AX227" s="11" t="s">
        <v>75</v>
      </c>
      <c r="AY227" s="215" t="s">
        <v>128</v>
      </c>
    </row>
    <row r="228" spans="2:65" s="11" customFormat="1" ht="13.5">
      <c r="B228" s="204"/>
      <c r="C228" s="205"/>
      <c r="D228" s="206" t="s">
        <v>137</v>
      </c>
      <c r="E228" s="207" t="s">
        <v>23</v>
      </c>
      <c r="F228" s="208" t="s">
        <v>279</v>
      </c>
      <c r="G228" s="205"/>
      <c r="H228" s="209">
        <v>2</v>
      </c>
      <c r="I228" s="210"/>
      <c r="J228" s="205"/>
      <c r="K228" s="205"/>
      <c r="L228" s="211"/>
      <c r="M228" s="212"/>
      <c r="N228" s="213"/>
      <c r="O228" s="213"/>
      <c r="P228" s="213"/>
      <c r="Q228" s="213"/>
      <c r="R228" s="213"/>
      <c r="S228" s="213"/>
      <c r="T228" s="214"/>
      <c r="AT228" s="215" t="s">
        <v>137</v>
      </c>
      <c r="AU228" s="215" t="s">
        <v>85</v>
      </c>
      <c r="AV228" s="11" t="s">
        <v>85</v>
      </c>
      <c r="AW228" s="11" t="s">
        <v>38</v>
      </c>
      <c r="AX228" s="11" t="s">
        <v>75</v>
      </c>
      <c r="AY228" s="215" t="s">
        <v>128</v>
      </c>
    </row>
    <row r="229" spans="2:65" s="11" customFormat="1" ht="13.5">
      <c r="B229" s="204"/>
      <c r="C229" s="205"/>
      <c r="D229" s="206" t="s">
        <v>137</v>
      </c>
      <c r="E229" s="207" t="s">
        <v>23</v>
      </c>
      <c r="F229" s="208" t="s">
        <v>280</v>
      </c>
      <c r="G229" s="205"/>
      <c r="H229" s="209">
        <v>14</v>
      </c>
      <c r="I229" s="210"/>
      <c r="J229" s="205"/>
      <c r="K229" s="205"/>
      <c r="L229" s="211"/>
      <c r="M229" s="212"/>
      <c r="N229" s="213"/>
      <c r="O229" s="213"/>
      <c r="P229" s="213"/>
      <c r="Q229" s="213"/>
      <c r="R229" s="213"/>
      <c r="S229" s="213"/>
      <c r="T229" s="214"/>
      <c r="AT229" s="215" t="s">
        <v>137</v>
      </c>
      <c r="AU229" s="215" t="s">
        <v>85</v>
      </c>
      <c r="AV229" s="11" t="s">
        <v>85</v>
      </c>
      <c r="AW229" s="11" t="s">
        <v>38</v>
      </c>
      <c r="AX229" s="11" t="s">
        <v>75</v>
      </c>
      <c r="AY229" s="215" t="s">
        <v>128</v>
      </c>
    </row>
    <row r="230" spans="2:65" s="14" customFormat="1" ht="13.5">
      <c r="B230" s="247"/>
      <c r="C230" s="248"/>
      <c r="D230" s="206" t="s">
        <v>137</v>
      </c>
      <c r="E230" s="249" t="s">
        <v>23</v>
      </c>
      <c r="F230" s="250" t="s">
        <v>281</v>
      </c>
      <c r="G230" s="248"/>
      <c r="H230" s="251">
        <v>27</v>
      </c>
      <c r="I230" s="252"/>
      <c r="J230" s="248"/>
      <c r="K230" s="248"/>
      <c r="L230" s="253"/>
      <c r="M230" s="254"/>
      <c r="N230" s="255"/>
      <c r="O230" s="255"/>
      <c r="P230" s="255"/>
      <c r="Q230" s="255"/>
      <c r="R230" s="255"/>
      <c r="S230" s="255"/>
      <c r="T230" s="256"/>
      <c r="AT230" s="257" t="s">
        <v>137</v>
      </c>
      <c r="AU230" s="257" t="s">
        <v>85</v>
      </c>
      <c r="AV230" s="14" t="s">
        <v>176</v>
      </c>
      <c r="AW230" s="14" t="s">
        <v>38</v>
      </c>
      <c r="AX230" s="14" t="s">
        <v>75</v>
      </c>
      <c r="AY230" s="257" t="s">
        <v>128</v>
      </c>
    </row>
    <row r="231" spans="2:65" s="11" customFormat="1" ht="13.5">
      <c r="B231" s="204"/>
      <c r="C231" s="205"/>
      <c r="D231" s="206" t="s">
        <v>137</v>
      </c>
      <c r="E231" s="207" t="s">
        <v>23</v>
      </c>
      <c r="F231" s="208" t="s">
        <v>282</v>
      </c>
      <c r="G231" s="205"/>
      <c r="H231" s="209">
        <v>1</v>
      </c>
      <c r="I231" s="210"/>
      <c r="J231" s="205"/>
      <c r="K231" s="205"/>
      <c r="L231" s="211"/>
      <c r="M231" s="212"/>
      <c r="N231" s="213"/>
      <c r="O231" s="213"/>
      <c r="P231" s="213"/>
      <c r="Q231" s="213"/>
      <c r="R231" s="213"/>
      <c r="S231" s="213"/>
      <c r="T231" s="214"/>
      <c r="AT231" s="215" t="s">
        <v>137</v>
      </c>
      <c r="AU231" s="215" t="s">
        <v>85</v>
      </c>
      <c r="AV231" s="11" t="s">
        <v>85</v>
      </c>
      <c r="AW231" s="11" t="s">
        <v>38</v>
      </c>
      <c r="AX231" s="11" t="s">
        <v>75</v>
      </c>
      <c r="AY231" s="215" t="s">
        <v>128</v>
      </c>
    </row>
    <row r="232" spans="2:65" s="11" customFormat="1" ht="13.5">
      <c r="B232" s="204"/>
      <c r="C232" s="205"/>
      <c r="D232" s="206" t="s">
        <v>137</v>
      </c>
      <c r="E232" s="207" t="s">
        <v>23</v>
      </c>
      <c r="F232" s="208" t="s">
        <v>283</v>
      </c>
      <c r="G232" s="205"/>
      <c r="H232" s="209">
        <v>1</v>
      </c>
      <c r="I232" s="210"/>
      <c r="J232" s="205"/>
      <c r="K232" s="205"/>
      <c r="L232" s="211"/>
      <c r="M232" s="212"/>
      <c r="N232" s="213"/>
      <c r="O232" s="213"/>
      <c r="P232" s="213"/>
      <c r="Q232" s="213"/>
      <c r="R232" s="213"/>
      <c r="S232" s="213"/>
      <c r="T232" s="214"/>
      <c r="AT232" s="215" t="s">
        <v>137</v>
      </c>
      <c r="AU232" s="215" t="s">
        <v>85</v>
      </c>
      <c r="AV232" s="11" t="s">
        <v>85</v>
      </c>
      <c r="AW232" s="11" t="s">
        <v>38</v>
      </c>
      <c r="AX232" s="11" t="s">
        <v>75</v>
      </c>
      <c r="AY232" s="215" t="s">
        <v>128</v>
      </c>
    </row>
    <row r="233" spans="2:65" s="12" customFormat="1" ht="13.5">
      <c r="B233" s="216"/>
      <c r="C233" s="217"/>
      <c r="D233" s="206" t="s">
        <v>137</v>
      </c>
      <c r="E233" s="218" t="s">
        <v>23</v>
      </c>
      <c r="F233" s="219" t="s">
        <v>140</v>
      </c>
      <c r="G233" s="217"/>
      <c r="H233" s="220">
        <v>29</v>
      </c>
      <c r="I233" s="221"/>
      <c r="J233" s="217"/>
      <c r="K233" s="217"/>
      <c r="L233" s="222"/>
      <c r="M233" s="223"/>
      <c r="N233" s="224"/>
      <c r="O233" s="224"/>
      <c r="P233" s="224"/>
      <c r="Q233" s="224"/>
      <c r="R233" s="224"/>
      <c r="S233" s="224"/>
      <c r="T233" s="225"/>
      <c r="AT233" s="226" t="s">
        <v>137</v>
      </c>
      <c r="AU233" s="226" t="s">
        <v>85</v>
      </c>
      <c r="AV233" s="12" t="s">
        <v>135</v>
      </c>
      <c r="AW233" s="12" t="s">
        <v>38</v>
      </c>
      <c r="AX233" s="12" t="s">
        <v>80</v>
      </c>
      <c r="AY233" s="226" t="s">
        <v>128</v>
      </c>
    </row>
    <row r="234" spans="2:65" s="1" customFormat="1" ht="25.5" customHeight="1">
      <c r="B234" s="42"/>
      <c r="C234" s="192" t="s">
        <v>284</v>
      </c>
      <c r="D234" s="192" t="s">
        <v>131</v>
      </c>
      <c r="E234" s="193" t="s">
        <v>285</v>
      </c>
      <c r="F234" s="194" t="s">
        <v>286</v>
      </c>
      <c r="G234" s="195" t="s">
        <v>205</v>
      </c>
      <c r="H234" s="196">
        <v>30</v>
      </c>
      <c r="I234" s="197"/>
      <c r="J234" s="198">
        <f>ROUND(I234*H234,2)</f>
        <v>0</v>
      </c>
      <c r="K234" s="194" t="s">
        <v>23</v>
      </c>
      <c r="L234" s="62"/>
      <c r="M234" s="199" t="s">
        <v>23</v>
      </c>
      <c r="N234" s="200" t="s">
        <v>46</v>
      </c>
      <c r="O234" s="43"/>
      <c r="P234" s="201">
        <f>O234*H234</f>
        <v>0</v>
      </c>
      <c r="Q234" s="201">
        <v>1.14E-2</v>
      </c>
      <c r="R234" s="201">
        <f>Q234*H234</f>
        <v>0.34200000000000003</v>
      </c>
      <c r="S234" s="201">
        <v>0</v>
      </c>
      <c r="T234" s="202">
        <f>S234*H234</f>
        <v>0</v>
      </c>
      <c r="AR234" s="24" t="s">
        <v>135</v>
      </c>
      <c r="AT234" s="24" t="s">
        <v>131</v>
      </c>
      <c r="AU234" s="24" t="s">
        <v>85</v>
      </c>
      <c r="AY234" s="24" t="s">
        <v>128</v>
      </c>
      <c r="BE234" s="203">
        <f>IF(N234="základní",J234,0)</f>
        <v>0</v>
      </c>
      <c r="BF234" s="203">
        <f>IF(N234="snížená",J234,0)</f>
        <v>0</v>
      </c>
      <c r="BG234" s="203">
        <f>IF(N234="zákl. přenesená",J234,0)</f>
        <v>0</v>
      </c>
      <c r="BH234" s="203">
        <f>IF(N234="sníž. přenesená",J234,0)</f>
        <v>0</v>
      </c>
      <c r="BI234" s="203">
        <f>IF(N234="nulová",J234,0)</f>
        <v>0</v>
      </c>
      <c r="BJ234" s="24" t="s">
        <v>80</v>
      </c>
      <c r="BK234" s="203">
        <f>ROUND(I234*H234,2)</f>
        <v>0</v>
      </c>
      <c r="BL234" s="24" t="s">
        <v>135</v>
      </c>
      <c r="BM234" s="24" t="s">
        <v>287</v>
      </c>
    </row>
    <row r="235" spans="2:65" s="13" customFormat="1" ht="13.5">
      <c r="B235" s="237"/>
      <c r="C235" s="238"/>
      <c r="D235" s="206" t="s">
        <v>137</v>
      </c>
      <c r="E235" s="239" t="s">
        <v>23</v>
      </c>
      <c r="F235" s="240" t="s">
        <v>266</v>
      </c>
      <c r="G235" s="238"/>
      <c r="H235" s="239" t="s">
        <v>23</v>
      </c>
      <c r="I235" s="241"/>
      <c r="J235" s="238"/>
      <c r="K235" s="238"/>
      <c r="L235" s="242"/>
      <c r="M235" s="243"/>
      <c r="N235" s="244"/>
      <c r="O235" s="244"/>
      <c r="P235" s="244"/>
      <c r="Q235" s="244"/>
      <c r="R235" s="244"/>
      <c r="S235" s="244"/>
      <c r="T235" s="245"/>
      <c r="AT235" s="246" t="s">
        <v>137</v>
      </c>
      <c r="AU235" s="246" t="s">
        <v>85</v>
      </c>
      <c r="AV235" s="13" t="s">
        <v>80</v>
      </c>
      <c r="AW235" s="13" t="s">
        <v>38</v>
      </c>
      <c r="AX235" s="13" t="s">
        <v>75</v>
      </c>
      <c r="AY235" s="246" t="s">
        <v>128</v>
      </c>
    </row>
    <row r="236" spans="2:65" s="11" customFormat="1" ht="13.5">
      <c r="B236" s="204"/>
      <c r="C236" s="205"/>
      <c r="D236" s="206" t="s">
        <v>137</v>
      </c>
      <c r="E236" s="207" t="s">
        <v>23</v>
      </c>
      <c r="F236" s="208" t="s">
        <v>288</v>
      </c>
      <c r="G236" s="205"/>
      <c r="H236" s="209">
        <v>2</v>
      </c>
      <c r="I236" s="210"/>
      <c r="J236" s="205"/>
      <c r="K236" s="205"/>
      <c r="L236" s="211"/>
      <c r="M236" s="212"/>
      <c r="N236" s="213"/>
      <c r="O236" s="213"/>
      <c r="P236" s="213"/>
      <c r="Q236" s="213"/>
      <c r="R236" s="213"/>
      <c r="S236" s="213"/>
      <c r="T236" s="214"/>
      <c r="AT236" s="215" t="s">
        <v>137</v>
      </c>
      <c r="AU236" s="215" t="s">
        <v>85</v>
      </c>
      <c r="AV236" s="11" t="s">
        <v>85</v>
      </c>
      <c r="AW236" s="11" t="s">
        <v>38</v>
      </c>
      <c r="AX236" s="11" t="s">
        <v>75</v>
      </c>
      <c r="AY236" s="215" t="s">
        <v>128</v>
      </c>
    </row>
    <row r="237" spans="2:65" s="11" customFormat="1" ht="13.5">
      <c r="B237" s="204"/>
      <c r="C237" s="205"/>
      <c r="D237" s="206" t="s">
        <v>137</v>
      </c>
      <c r="E237" s="207" t="s">
        <v>23</v>
      </c>
      <c r="F237" s="208" t="s">
        <v>289</v>
      </c>
      <c r="G237" s="205"/>
      <c r="H237" s="209">
        <v>2</v>
      </c>
      <c r="I237" s="210"/>
      <c r="J237" s="205"/>
      <c r="K237" s="205"/>
      <c r="L237" s="211"/>
      <c r="M237" s="212"/>
      <c r="N237" s="213"/>
      <c r="O237" s="213"/>
      <c r="P237" s="213"/>
      <c r="Q237" s="213"/>
      <c r="R237" s="213"/>
      <c r="S237" s="213"/>
      <c r="T237" s="214"/>
      <c r="AT237" s="215" t="s">
        <v>137</v>
      </c>
      <c r="AU237" s="215" t="s">
        <v>85</v>
      </c>
      <c r="AV237" s="11" t="s">
        <v>85</v>
      </c>
      <c r="AW237" s="11" t="s">
        <v>38</v>
      </c>
      <c r="AX237" s="11" t="s">
        <v>75</v>
      </c>
      <c r="AY237" s="215" t="s">
        <v>128</v>
      </c>
    </row>
    <row r="238" spans="2:65" s="11" customFormat="1" ht="13.5">
      <c r="B238" s="204"/>
      <c r="C238" s="205"/>
      <c r="D238" s="206" t="s">
        <v>137</v>
      </c>
      <c r="E238" s="207" t="s">
        <v>23</v>
      </c>
      <c r="F238" s="208" t="s">
        <v>290</v>
      </c>
      <c r="G238" s="205"/>
      <c r="H238" s="209">
        <v>6</v>
      </c>
      <c r="I238" s="210"/>
      <c r="J238" s="205"/>
      <c r="K238" s="205"/>
      <c r="L238" s="211"/>
      <c r="M238" s="212"/>
      <c r="N238" s="213"/>
      <c r="O238" s="213"/>
      <c r="P238" s="213"/>
      <c r="Q238" s="213"/>
      <c r="R238" s="213"/>
      <c r="S238" s="213"/>
      <c r="T238" s="214"/>
      <c r="AT238" s="215" t="s">
        <v>137</v>
      </c>
      <c r="AU238" s="215" t="s">
        <v>85</v>
      </c>
      <c r="AV238" s="11" t="s">
        <v>85</v>
      </c>
      <c r="AW238" s="11" t="s">
        <v>38</v>
      </c>
      <c r="AX238" s="11" t="s">
        <v>75</v>
      </c>
      <c r="AY238" s="215" t="s">
        <v>128</v>
      </c>
    </row>
    <row r="239" spans="2:65" s="11" customFormat="1" ht="13.5">
      <c r="B239" s="204"/>
      <c r="C239" s="205"/>
      <c r="D239" s="206" t="s">
        <v>137</v>
      </c>
      <c r="E239" s="207" t="s">
        <v>23</v>
      </c>
      <c r="F239" s="208" t="s">
        <v>291</v>
      </c>
      <c r="G239" s="205"/>
      <c r="H239" s="209">
        <v>6</v>
      </c>
      <c r="I239" s="210"/>
      <c r="J239" s="205"/>
      <c r="K239" s="205"/>
      <c r="L239" s="211"/>
      <c r="M239" s="212"/>
      <c r="N239" s="213"/>
      <c r="O239" s="213"/>
      <c r="P239" s="213"/>
      <c r="Q239" s="213"/>
      <c r="R239" s="213"/>
      <c r="S239" s="213"/>
      <c r="T239" s="214"/>
      <c r="AT239" s="215" t="s">
        <v>137</v>
      </c>
      <c r="AU239" s="215" t="s">
        <v>85</v>
      </c>
      <c r="AV239" s="11" t="s">
        <v>85</v>
      </c>
      <c r="AW239" s="11" t="s">
        <v>38</v>
      </c>
      <c r="AX239" s="11" t="s">
        <v>75</v>
      </c>
      <c r="AY239" s="215" t="s">
        <v>128</v>
      </c>
    </row>
    <row r="240" spans="2:65" s="11" customFormat="1" ht="13.5">
      <c r="B240" s="204"/>
      <c r="C240" s="205"/>
      <c r="D240" s="206" t="s">
        <v>137</v>
      </c>
      <c r="E240" s="207" t="s">
        <v>23</v>
      </c>
      <c r="F240" s="208" t="s">
        <v>292</v>
      </c>
      <c r="G240" s="205"/>
      <c r="H240" s="209">
        <v>1</v>
      </c>
      <c r="I240" s="210"/>
      <c r="J240" s="205"/>
      <c r="K240" s="205"/>
      <c r="L240" s="211"/>
      <c r="M240" s="212"/>
      <c r="N240" s="213"/>
      <c r="O240" s="213"/>
      <c r="P240" s="213"/>
      <c r="Q240" s="213"/>
      <c r="R240" s="213"/>
      <c r="S240" s="213"/>
      <c r="T240" s="214"/>
      <c r="AT240" s="215" t="s">
        <v>137</v>
      </c>
      <c r="AU240" s="215" t="s">
        <v>85</v>
      </c>
      <c r="AV240" s="11" t="s">
        <v>85</v>
      </c>
      <c r="AW240" s="11" t="s">
        <v>38</v>
      </c>
      <c r="AX240" s="11" t="s">
        <v>75</v>
      </c>
      <c r="AY240" s="215" t="s">
        <v>128</v>
      </c>
    </row>
    <row r="241" spans="2:65" s="11" customFormat="1" ht="13.5">
      <c r="B241" s="204"/>
      <c r="C241" s="205"/>
      <c r="D241" s="206" t="s">
        <v>137</v>
      </c>
      <c r="E241" s="207" t="s">
        <v>23</v>
      </c>
      <c r="F241" s="208" t="s">
        <v>293</v>
      </c>
      <c r="G241" s="205"/>
      <c r="H241" s="209">
        <v>1</v>
      </c>
      <c r="I241" s="210"/>
      <c r="J241" s="205"/>
      <c r="K241" s="205"/>
      <c r="L241" s="211"/>
      <c r="M241" s="212"/>
      <c r="N241" s="213"/>
      <c r="O241" s="213"/>
      <c r="P241" s="213"/>
      <c r="Q241" s="213"/>
      <c r="R241" s="213"/>
      <c r="S241" s="213"/>
      <c r="T241" s="214"/>
      <c r="AT241" s="215" t="s">
        <v>137</v>
      </c>
      <c r="AU241" s="215" t="s">
        <v>85</v>
      </c>
      <c r="AV241" s="11" t="s">
        <v>85</v>
      </c>
      <c r="AW241" s="11" t="s">
        <v>38</v>
      </c>
      <c r="AX241" s="11" t="s">
        <v>75</v>
      </c>
      <c r="AY241" s="215" t="s">
        <v>128</v>
      </c>
    </row>
    <row r="242" spans="2:65" s="11" customFormat="1" ht="13.5">
      <c r="B242" s="204"/>
      <c r="C242" s="205"/>
      <c r="D242" s="206" t="s">
        <v>137</v>
      </c>
      <c r="E242" s="207" t="s">
        <v>23</v>
      </c>
      <c r="F242" s="208" t="s">
        <v>294</v>
      </c>
      <c r="G242" s="205"/>
      <c r="H242" s="209">
        <v>1</v>
      </c>
      <c r="I242" s="210"/>
      <c r="J242" s="205"/>
      <c r="K242" s="205"/>
      <c r="L242" s="211"/>
      <c r="M242" s="212"/>
      <c r="N242" s="213"/>
      <c r="O242" s="213"/>
      <c r="P242" s="213"/>
      <c r="Q242" s="213"/>
      <c r="R242" s="213"/>
      <c r="S242" s="213"/>
      <c r="T242" s="214"/>
      <c r="AT242" s="215" t="s">
        <v>137</v>
      </c>
      <c r="AU242" s="215" t="s">
        <v>85</v>
      </c>
      <c r="AV242" s="11" t="s">
        <v>85</v>
      </c>
      <c r="AW242" s="11" t="s">
        <v>38</v>
      </c>
      <c r="AX242" s="11" t="s">
        <v>75</v>
      </c>
      <c r="AY242" s="215" t="s">
        <v>128</v>
      </c>
    </row>
    <row r="243" spans="2:65" s="11" customFormat="1" ht="13.5">
      <c r="B243" s="204"/>
      <c r="C243" s="205"/>
      <c r="D243" s="206" t="s">
        <v>137</v>
      </c>
      <c r="E243" s="207" t="s">
        <v>23</v>
      </c>
      <c r="F243" s="208" t="s">
        <v>295</v>
      </c>
      <c r="G243" s="205"/>
      <c r="H243" s="209">
        <v>1</v>
      </c>
      <c r="I243" s="210"/>
      <c r="J243" s="205"/>
      <c r="K243" s="205"/>
      <c r="L243" s="211"/>
      <c r="M243" s="212"/>
      <c r="N243" s="213"/>
      <c r="O243" s="213"/>
      <c r="P243" s="213"/>
      <c r="Q243" s="213"/>
      <c r="R243" s="213"/>
      <c r="S243" s="213"/>
      <c r="T243" s="214"/>
      <c r="AT243" s="215" t="s">
        <v>137</v>
      </c>
      <c r="AU243" s="215" t="s">
        <v>85</v>
      </c>
      <c r="AV243" s="11" t="s">
        <v>85</v>
      </c>
      <c r="AW243" s="11" t="s">
        <v>38</v>
      </c>
      <c r="AX243" s="11" t="s">
        <v>75</v>
      </c>
      <c r="AY243" s="215" t="s">
        <v>128</v>
      </c>
    </row>
    <row r="244" spans="2:65" s="11" customFormat="1" ht="13.5">
      <c r="B244" s="204"/>
      <c r="C244" s="205"/>
      <c r="D244" s="206" t="s">
        <v>137</v>
      </c>
      <c r="E244" s="207" t="s">
        <v>23</v>
      </c>
      <c r="F244" s="208" t="s">
        <v>296</v>
      </c>
      <c r="G244" s="205"/>
      <c r="H244" s="209">
        <v>2</v>
      </c>
      <c r="I244" s="210"/>
      <c r="J244" s="205"/>
      <c r="K244" s="205"/>
      <c r="L244" s="211"/>
      <c r="M244" s="212"/>
      <c r="N244" s="213"/>
      <c r="O244" s="213"/>
      <c r="P244" s="213"/>
      <c r="Q244" s="213"/>
      <c r="R244" s="213"/>
      <c r="S244" s="213"/>
      <c r="T244" s="214"/>
      <c r="AT244" s="215" t="s">
        <v>137</v>
      </c>
      <c r="AU244" s="215" t="s">
        <v>85</v>
      </c>
      <c r="AV244" s="11" t="s">
        <v>85</v>
      </c>
      <c r="AW244" s="11" t="s">
        <v>38</v>
      </c>
      <c r="AX244" s="11" t="s">
        <v>75</v>
      </c>
      <c r="AY244" s="215" t="s">
        <v>128</v>
      </c>
    </row>
    <row r="245" spans="2:65" s="11" customFormat="1" ht="13.5">
      <c r="B245" s="204"/>
      <c r="C245" s="205"/>
      <c r="D245" s="206" t="s">
        <v>137</v>
      </c>
      <c r="E245" s="207" t="s">
        <v>23</v>
      </c>
      <c r="F245" s="208" t="s">
        <v>297</v>
      </c>
      <c r="G245" s="205"/>
      <c r="H245" s="209">
        <v>2</v>
      </c>
      <c r="I245" s="210"/>
      <c r="J245" s="205"/>
      <c r="K245" s="205"/>
      <c r="L245" s="211"/>
      <c r="M245" s="212"/>
      <c r="N245" s="213"/>
      <c r="O245" s="213"/>
      <c r="P245" s="213"/>
      <c r="Q245" s="213"/>
      <c r="R245" s="213"/>
      <c r="S245" s="213"/>
      <c r="T245" s="214"/>
      <c r="AT245" s="215" t="s">
        <v>137</v>
      </c>
      <c r="AU245" s="215" t="s">
        <v>85</v>
      </c>
      <c r="AV245" s="11" t="s">
        <v>85</v>
      </c>
      <c r="AW245" s="11" t="s">
        <v>38</v>
      </c>
      <c r="AX245" s="11" t="s">
        <v>75</v>
      </c>
      <c r="AY245" s="215" t="s">
        <v>128</v>
      </c>
    </row>
    <row r="246" spans="2:65" s="11" customFormat="1" ht="13.5">
      <c r="B246" s="204"/>
      <c r="C246" s="205"/>
      <c r="D246" s="206" t="s">
        <v>137</v>
      </c>
      <c r="E246" s="207" t="s">
        <v>23</v>
      </c>
      <c r="F246" s="208" t="s">
        <v>298</v>
      </c>
      <c r="G246" s="205"/>
      <c r="H246" s="209">
        <v>2</v>
      </c>
      <c r="I246" s="210"/>
      <c r="J246" s="205"/>
      <c r="K246" s="205"/>
      <c r="L246" s="211"/>
      <c r="M246" s="212"/>
      <c r="N246" s="213"/>
      <c r="O246" s="213"/>
      <c r="P246" s="213"/>
      <c r="Q246" s="213"/>
      <c r="R246" s="213"/>
      <c r="S246" s="213"/>
      <c r="T246" s="214"/>
      <c r="AT246" s="215" t="s">
        <v>137</v>
      </c>
      <c r="AU246" s="215" t="s">
        <v>85</v>
      </c>
      <c r="AV246" s="11" t="s">
        <v>85</v>
      </c>
      <c r="AW246" s="11" t="s">
        <v>38</v>
      </c>
      <c r="AX246" s="11" t="s">
        <v>75</v>
      </c>
      <c r="AY246" s="215" t="s">
        <v>128</v>
      </c>
    </row>
    <row r="247" spans="2:65" s="11" customFormat="1" ht="13.5">
      <c r="B247" s="204"/>
      <c r="C247" s="205"/>
      <c r="D247" s="206" t="s">
        <v>137</v>
      </c>
      <c r="E247" s="207" t="s">
        <v>23</v>
      </c>
      <c r="F247" s="208" t="s">
        <v>299</v>
      </c>
      <c r="G247" s="205"/>
      <c r="H247" s="209">
        <v>1</v>
      </c>
      <c r="I247" s="210"/>
      <c r="J247" s="205"/>
      <c r="K247" s="205"/>
      <c r="L247" s="211"/>
      <c r="M247" s="212"/>
      <c r="N247" s="213"/>
      <c r="O247" s="213"/>
      <c r="P247" s="213"/>
      <c r="Q247" s="213"/>
      <c r="R247" s="213"/>
      <c r="S247" s="213"/>
      <c r="T247" s="214"/>
      <c r="AT247" s="215" t="s">
        <v>137</v>
      </c>
      <c r="AU247" s="215" t="s">
        <v>85</v>
      </c>
      <c r="AV247" s="11" t="s">
        <v>85</v>
      </c>
      <c r="AW247" s="11" t="s">
        <v>38</v>
      </c>
      <c r="AX247" s="11" t="s">
        <v>75</v>
      </c>
      <c r="AY247" s="215" t="s">
        <v>128</v>
      </c>
    </row>
    <row r="248" spans="2:65" s="11" customFormat="1" ht="13.5">
      <c r="B248" s="204"/>
      <c r="C248" s="205"/>
      <c r="D248" s="206" t="s">
        <v>137</v>
      </c>
      <c r="E248" s="207" t="s">
        <v>23</v>
      </c>
      <c r="F248" s="208" t="s">
        <v>300</v>
      </c>
      <c r="G248" s="205"/>
      <c r="H248" s="209">
        <v>1</v>
      </c>
      <c r="I248" s="210"/>
      <c r="J248" s="205"/>
      <c r="K248" s="205"/>
      <c r="L248" s="211"/>
      <c r="M248" s="212"/>
      <c r="N248" s="213"/>
      <c r="O248" s="213"/>
      <c r="P248" s="213"/>
      <c r="Q248" s="213"/>
      <c r="R248" s="213"/>
      <c r="S248" s="213"/>
      <c r="T248" s="214"/>
      <c r="AT248" s="215" t="s">
        <v>137</v>
      </c>
      <c r="AU248" s="215" t="s">
        <v>85</v>
      </c>
      <c r="AV248" s="11" t="s">
        <v>85</v>
      </c>
      <c r="AW248" s="11" t="s">
        <v>38</v>
      </c>
      <c r="AX248" s="11" t="s">
        <v>75</v>
      </c>
      <c r="AY248" s="215" t="s">
        <v>128</v>
      </c>
    </row>
    <row r="249" spans="2:65" s="11" customFormat="1" ht="13.5">
      <c r="B249" s="204"/>
      <c r="C249" s="205"/>
      <c r="D249" s="206" t="s">
        <v>137</v>
      </c>
      <c r="E249" s="207" t="s">
        <v>23</v>
      </c>
      <c r="F249" s="208" t="s">
        <v>301</v>
      </c>
      <c r="G249" s="205"/>
      <c r="H249" s="209">
        <v>1</v>
      </c>
      <c r="I249" s="210"/>
      <c r="J249" s="205"/>
      <c r="K249" s="205"/>
      <c r="L249" s="211"/>
      <c r="M249" s="212"/>
      <c r="N249" s="213"/>
      <c r="O249" s="213"/>
      <c r="P249" s="213"/>
      <c r="Q249" s="213"/>
      <c r="R249" s="213"/>
      <c r="S249" s="213"/>
      <c r="T249" s="214"/>
      <c r="AT249" s="215" t="s">
        <v>137</v>
      </c>
      <c r="AU249" s="215" t="s">
        <v>85</v>
      </c>
      <c r="AV249" s="11" t="s">
        <v>85</v>
      </c>
      <c r="AW249" s="11" t="s">
        <v>38</v>
      </c>
      <c r="AX249" s="11" t="s">
        <v>75</v>
      </c>
      <c r="AY249" s="215" t="s">
        <v>128</v>
      </c>
    </row>
    <row r="250" spans="2:65" s="11" customFormat="1" ht="13.5">
      <c r="B250" s="204"/>
      <c r="C250" s="205"/>
      <c r="D250" s="206" t="s">
        <v>137</v>
      </c>
      <c r="E250" s="207" t="s">
        <v>23</v>
      </c>
      <c r="F250" s="208" t="s">
        <v>302</v>
      </c>
      <c r="G250" s="205"/>
      <c r="H250" s="209">
        <v>1</v>
      </c>
      <c r="I250" s="210"/>
      <c r="J250" s="205"/>
      <c r="K250" s="205"/>
      <c r="L250" s="211"/>
      <c r="M250" s="212"/>
      <c r="N250" s="213"/>
      <c r="O250" s="213"/>
      <c r="P250" s="213"/>
      <c r="Q250" s="213"/>
      <c r="R250" s="213"/>
      <c r="S250" s="213"/>
      <c r="T250" s="214"/>
      <c r="AT250" s="215" t="s">
        <v>137</v>
      </c>
      <c r="AU250" s="215" t="s">
        <v>85</v>
      </c>
      <c r="AV250" s="11" t="s">
        <v>85</v>
      </c>
      <c r="AW250" s="11" t="s">
        <v>38</v>
      </c>
      <c r="AX250" s="11" t="s">
        <v>75</v>
      </c>
      <c r="AY250" s="215" t="s">
        <v>128</v>
      </c>
    </row>
    <row r="251" spans="2:65" s="12" customFormat="1" ht="13.5">
      <c r="B251" s="216"/>
      <c r="C251" s="217"/>
      <c r="D251" s="206" t="s">
        <v>137</v>
      </c>
      <c r="E251" s="218" t="s">
        <v>23</v>
      </c>
      <c r="F251" s="219" t="s">
        <v>140</v>
      </c>
      <c r="G251" s="217"/>
      <c r="H251" s="220">
        <v>30</v>
      </c>
      <c r="I251" s="221"/>
      <c r="J251" s="217"/>
      <c r="K251" s="217"/>
      <c r="L251" s="222"/>
      <c r="M251" s="223"/>
      <c r="N251" s="224"/>
      <c r="O251" s="224"/>
      <c r="P251" s="224"/>
      <c r="Q251" s="224"/>
      <c r="R251" s="224"/>
      <c r="S251" s="224"/>
      <c r="T251" s="225"/>
      <c r="AT251" s="226" t="s">
        <v>137</v>
      </c>
      <c r="AU251" s="226" t="s">
        <v>85</v>
      </c>
      <c r="AV251" s="12" t="s">
        <v>135</v>
      </c>
      <c r="AW251" s="12" t="s">
        <v>38</v>
      </c>
      <c r="AX251" s="12" t="s">
        <v>80</v>
      </c>
      <c r="AY251" s="226" t="s">
        <v>128</v>
      </c>
    </row>
    <row r="252" spans="2:65" s="1" customFormat="1" ht="16.5" customHeight="1">
      <c r="B252" s="42"/>
      <c r="C252" s="192" t="s">
        <v>303</v>
      </c>
      <c r="D252" s="192" t="s">
        <v>131</v>
      </c>
      <c r="E252" s="193" t="s">
        <v>304</v>
      </c>
      <c r="F252" s="194" t="s">
        <v>305</v>
      </c>
      <c r="G252" s="195" t="s">
        <v>205</v>
      </c>
      <c r="H252" s="196">
        <v>13</v>
      </c>
      <c r="I252" s="197"/>
      <c r="J252" s="198">
        <f>ROUND(I252*H252,2)</f>
        <v>0</v>
      </c>
      <c r="K252" s="194" t="s">
        <v>143</v>
      </c>
      <c r="L252" s="62"/>
      <c r="M252" s="199" t="s">
        <v>23</v>
      </c>
      <c r="N252" s="200" t="s">
        <v>46</v>
      </c>
      <c r="O252" s="43"/>
      <c r="P252" s="201">
        <f>O252*H252</f>
        <v>0</v>
      </c>
      <c r="Q252" s="201">
        <v>1.25E-3</v>
      </c>
      <c r="R252" s="201">
        <f>Q252*H252</f>
        <v>1.6250000000000001E-2</v>
      </c>
      <c r="S252" s="201">
        <v>0</v>
      </c>
      <c r="T252" s="202">
        <f>S252*H252</f>
        <v>0</v>
      </c>
      <c r="AR252" s="24" t="s">
        <v>135</v>
      </c>
      <c r="AT252" s="24" t="s">
        <v>131</v>
      </c>
      <c r="AU252" s="24" t="s">
        <v>85</v>
      </c>
      <c r="AY252" s="24" t="s">
        <v>128</v>
      </c>
      <c r="BE252" s="203">
        <f>IF(N252="základní",J252,0)</f>
        <v>0</v>
      </c>
      <c r="BF252" s="203">
        <f>IF(N252="snížená",J252,0)</f>
        <v>0</v>
      </c>
      <c r="BG252" s="203">
        <f>IF(N252="zákl. přenesená",J252,0)</f>
        <v>0</v>
      </c>
      <c r="BH252" s="203">
        <f>IF(N252="sníž. přenesená",J252,0)</f>
        <v>0</v>
      </c>
      <c r="BI252" s="203">
        <f>IF(N252="nulová",J252,0)</f>
        <v>0</v>
      </c>
      <c r="BJ252" s="24" t="s">
        <v>80</v>
      </c>
      <c r="BK252" s="203">
        <f>ROUND(I252*H252,2)</f>
        <v>0</v>
      </c>
      <c r="BL252" s="24" t="s">
        <v>135</v>
      </c>
      <c r="BM252" s="24" t="s">
        <v>306</v>
      </c>
    </row>
    <row r="253" spans="2:65" s="13" customFormat="1" ht="13.5">
      <c r="B253" s="237"/>
      <c r="C253" s="238"/>
      <c r="D253" s="206" t="s">
        <v>137</v>
      </c>
      <c r="E253" s="239" t="s">
        <v>23</v>
      </c>
      <c r="F253" s="240" t="s">
        <v>307</v>
      </c>
      <c r="G253" s="238"/>
      <c r="H253" s="239" t="s">
        <v>23</v>
      </c>
      <c r="I253" s="241"/>
      <c r="J253" s="238"/>
      <c r="K253" s="238"/>
      <c r="L253" s="242"/>
      <c r="M253" s="243"/>
      <c r="N253" s="244"/>
      <c r="O253" s="244"/>
      <c r="P253" s="244"/>
      <c r="Q253" s="244"/>
      <c r="R253" s="244"/>
      <c r="S253" s="244"/>
      <c r="T253" s="245"/>
      <c r="AT253" s="246" t="s">
        <v>137</v>
      </c>
      <c r="AU253" s="246" t="s">
        <v>85</v>
      </c>
      <c r="AV253" s="13" t="s">
        <v>80</v>
      </c>
      <c r="AW253" s="13" t="s">
        <v>38</v>
      </c>
      <c r="AX253" s="13" t="s">
        <v>75</v>
      </c>
      <c r="AY253" s="246" t="s">
        <v>128</v>
      </c>
    </row>
    <row r="254" spans="2:65" s="11" customFormat="1" ht="13.5">
      <c r="B254" s="204"/>
      <c r="C254" s="205"/>
      <c r="D254" s="206" t="s">
        <v>137</v>
      </c>
      <c r="E254" s="207" t="s">
        <v>23</v>
      </c>
      <c r="F254" s="208" t="s">
        <v>308</v>
      </c>
      <c r="G254" s="205"/>
      <c r="H254" s="209">
        <v>3</v>
      </c>
      <c r="I254" s="210"/>
      <c r="J254" s="205"/>
      <c r="K254" s="205"/>
      <c r="L254" s="211"/>
      <c r="M254" s="212"/>
      <c r="N254" s="213"/>
      <c r="O254" s="213"/>
      <c r="P254" s="213"/>
      <c r="Q254" s="213"/>
      <c r="R254" s="213"/>
      <c r="S254" s="213"/>
      <c r="T254" s="214"/>
      <c r="AT254" s="215" t="s">
        <v>137</v>
      </c>
      <c r="AU254" s="215" t="s">
        <v>85</v>
      </c>
      <c r="AV254" s="11" t="s">
        <v>85</v>
      </c>
      <c r="AW254" s="11" t="s">
        <v>38</v>
      </c>
      <c r="AX254" s="11" t="s">
        <v>75</v>
      </c>
      <c r="AY254" s="215" t="s">
        <v>128</v>
      </c>
    </row>
    <row r="255" spans="2:65" s="11" customFormat="1" ht="13.5">
      <c r="B255" s="204"/>
      <c r="C255" s="205"/>
      <c r="D255" s="206" t="s">
        <v>137</v>
      </c>
      <c r="E255" s="207" t="s">
        <v>23</v>
      </c>
      <c r="F255" s="208" t="s">
        <v>268</v>
      </c>
      <c r="G255" s="205"/>
      <c r="H255" s="209">
        <v>2</v>
      </c>
      <c r="I255" s="210"/>
      <c r="J255" s="205"/>
      <c r="K255" s="205"/>
      <c r="L255" s="211"/>
      <c r="M255" s="212"/>
      <c r="N255" s="213"/>
      <c r="O255" s="213"/>
      <c r="P255" s="213"/>
      <c r="Q255" s="213"/>
      <c r="R255" s="213"/>
      <c r="S255" s="213"/>
      <c r="T255" s="214"/>
      <c r="AT255" s="215" t="s">
        <v>137</v>
      </c>
      <c r="AU255" s="215" t="s">
        <v>85</v>
      </c>
      <c r="AV255" s="11" t="s">
        <v>85</v>
      </c>
      <c r="AW255" s="11" t="s">
        <v>38</v>
      </c>
      <c r="AX255" s="11" t="s">
        <v>75</v>
      </c>
      <c r="AY255" s="215" t="s">
        <v>128</v>
      </c>
    </row>
    <row r="256" spans="2:65" s="11" customFormat="1" ht="13.5">
      <c r="B256" s="204"/>
      <c r="C256" s="205"/>
      <c r="D256" s="206" t="s">
        <v>137</v>
      </c>
      <c r="E256" s="207" t="s">
        <v>23</v>
      </c>
      <c r="F256" s="208" t="s">
        <v>269</v>
      </c>
      <c r="G256" s="205"/>
      <c r="H256" s="209">
        <v>3</v>
      </c>
      <c r="I256" s="210"/>
      <c r="J256" s="205"/>
      <c r="K256" s="205"/>
      <c r="L256" s="211"/>
      <c r="M256" s="212"/>
      <c r="N256" s="213"/>
      <c r="O256" s="213"/>
      <c r="P256" s="213"/>
      <c r="Q256" s="213"/>
      <c r="R256" s="213"/>
      <c r="S256" s="213"/>
      <c r="T256" s="214"/>
      <c r="AT256" s="215" t="s">
        <v>137</v>
      </c>
      <c r="AU256" s="215" t="s">
        <v>85</v>
      </c>
      <c r="AV256" s="11" t="s">
        <v>85</v>
      </c>
      <c r="AW256" s="11" t="s">
        <v>38</v>
      </c>
      <c r="AX256" s="11" t="s">
        <v>75</v>
      </c>
      <c r="AY256" s="215" t="s">
        <v>128</v>
      </c>
    </row>
    <row r="257" spans="2:65" s="11" customFormat="1" ht="13.5">
      <c r="B257" s="204"/>
      <c r="C257" s="205"/>
      <c r="D257" s="206" t="s">
        <v>137</v>
      </c>
      <c r="E257" s="207" t="s">
        <v>23</v>
      </c>
      <c r="F257" s="208" t="s">
        <v>270</v>
      </c>
      <c r="G257" s="205"/>
      <c r="H257" s="209">
        <v>3</v>
      </c>
      <c r="I257" s="210"/>
      <c r="J257" s="205"/>
      <c r="K257" s="205"/>
      <c r="L257" s="211"/>
      <c r="M257" s="212"/>
      <c r="N257" s="213"/>
      <c r="O257" s="213"/>
      <c r="P257" s="213"/>
      <c r="Q257" s="213"/>
      <c r="R257" s="213"/>
      <c r="S257" s="213"/>
      <c r="T257" s="214"/>
      <c r="AT257" s="215" t="s">
        <v>137</v>
      </c>
      <c r="AU257" s="215" t="s">
        <v>85</v>
      </c>
      <c r="AV257" s="11" t="s">
        <v>85</v>
      </c>
      <c r="AW257" s="11" t="s">
        <v>38</v>
      </c>
      <c r="AX257" s="11" t="s">
        <v>75</v>
      </c>
      <c r="AY257" s="215" t="s">
        <v>128</v>
      </c>
    </row>
    <row r="258" spans="2:65" s="11" customFormat="1" ht="13.5">
      <c r="B258" s="204"/>
      <c r="C258" s="205"/>
      <c r="D258" s="206" t="s">
        <v>137</v>
      </c>
      <c r="E258" s="207" t="s">
        <v>23</v>
      </c>
      <c r="F258" s="208" t="s">
        <v>309</v>
      </c>
      <c r="G258" s="205"/>
      <c r="H258" s="209">
        <v>1</v>
      </c>
      <c r="I258" s="210"/>
      <c r="J258" s="205"/>
      <c r="K258" s="205"/>
      <c r="L258" s="211"/>
      <c r="M258" s="212"/>
      <c r="N258" s="213"/>
      <c r="O258" s="213"/>
      <c r="P258" s="213"/>
      <c r="Q258" s="213"/>
      <c r="R258" s="213"/>
      <c r="S258" s="213"/>
      <c r="T258" s="214"/>
      <c r="AT258" s="215" t="s">
        <v>137</v>
      </c>
      <c r="AU258" s="215" t="s">
        <v>85</v>
      </c>
      <c r="AV258" s="11" t="s">
        <v>85</v>
      </c>
      <c r="AW258" s="11" t="s">
        <v>38</v>
      </c>
      <c r="AX258" s="11" t="s">
        <v>75</v>
      </c>
      <c r="AY258" s="215" t="s">
        <v>128</v>
      </c>
    </row>
    <row r="259" spans="2:65" s="11" customFormat="1" ht="13.5">
      <c r="B259" s="204"/>
      <c r="C259" s="205"/>
      <c r="D259" s="206" t="s">
        <v>137</v>
      </c>
      <c r="E259" s="207" t="s">
        <v>23</v>
      </c>
      <c r="F259" s="208" t="s">
        <v>310</v>
      </c>
      <c r="G259" s="205"/>
      <c r="H259" s="209">
        <v>1</v>
      </c>
      <c r="I259" s="210"/>
      <c r="J259" s="205"/>
      <c r="K259" s="205"/>
      <c r="L259" s="211"/>
      <c r="M259" s="212"/>
      <c r="N259" s="213"/>
      <c r="O259" s="213"/>
      <c r="P259" s="213"/>
      <c r="Q259" s="213"/>
      <c r="R259" s="213"/>
      <c r="S259" s="213"/>
      <c r="T259" s="214"/>
      <c r="AT259" s="215" t="s">
        <v>137</v>
      </c>
      <c r="AU259" s="215" t="s">
        <v>85</v>
      </c>
      <c r="AV259" s="11" t="s">
        <v>85</v>
      </c>
      <c r="AW259" s="11" t="s">
        <v>38</v>
      </c>
      <c r="AX259" s="11" t="s">
        <v>75</v>
      </c>
      <c r="AY259" s="215" t="s">
        <v>128</v>
      </c>
    </row>
    <row r="260" spans="2:65" s="12" customFormat="1" ht="13.5">
      <c r="B260" s="216"/>
      <c r="C260" s="217"/>
      <c r="D260" s="206" t="s">
        <v>137</v>
      </c>
      <c r="E260" s="218" t="s">
        <v>23</v>
      </c>
      <c r="F260" s="219" t="s">
        <v>140</v>
      </c>
      <c r="G260" s="217"/>
      <c r="H260" s="220">
        <v>13</v>
      </c>
      <c r="I260" s="221"/>
      <c r="J260" s="217"/>
      <c r="K260" s="217"/>
      <c r="L260" s="222"/>
      <c r="M260" s="223"/>
      <c r="N260" s="224"/>
      <c r="O260" s="224"/>
      <c r="P260" s="224"/>
      <c r="Q260" s="224"/>
      <c r="R260" s="224"/>
      <c r="S260" s="224"/>
      <c r="T260" s="225"/>
      <c r="AT260" s="226" t="s">
        <v>137</v>
      </c>
      <c r="AU260" s="226" t="s">
        <v>85</v>
      </c>
      <c r="AV260" s="12" t="s">
        <v>135</v>
      </c>
      <c r="AW260" s="12" t="s">
        <v>38</v>
      </c>
      <c r="AX260" s="12" t="s">
        <v>80</v>
      </c>
      <c r="AY260" s="226" t="s">
        <v>128</v>
      </c>
    </row>
    <row r="261" spans="2:65" s="1" customFormat="1" ht="16.5" customHeight="1">
      <c r="B261" s="42"/>
      <c r="C261" s="192" t="s">
        <v>311</v>
      </c>
      <c r="D261" s="192" t="s">
        <v>131</v>
      </c>
      <c r="E261" s="193" t="s">
        <v>312</v>
      </c>
      <c r="F261" s="194" t="s">
        <v>313</v>
      </c>
      <c r="G261" s="195" t="s">
        <v>205</v>
      </c>
      <c r="H261" s="196">
        <v>27</v>
      </c>
      <c r="I261" s="197"/>
      <c r="J261" s="198">
        <f>ROUND(I261*H261,2)</f>
        <v>0</v>
      </c>
      <c r="K261" s="194" t="s">
        <v>143</v>
      </c>
      <c r="L261" s="62"/>
      <c r="M261" s="199" t="s">
        <v>23</v>
      </c>
      <c r="N261" s="200" t="s">
        <v>46</v>
      </c>
      <c r="O261" s="43"/>
      <c r="P261" s="201">
        <f>O261*H261</f>
        <v>0</v>
      </c>
      <c r="Q261" s="201">
        <v>2.2300000000000002E-3</v>
      </c>
      <c r="R261" s="201">
        <f>Q261*H261</f>
        <v>6.0210000000000007E-2</v>
      </c>
      <c r="S261" s="201">
        <v>0</v>
      </c>
      <c r="T261" s="202">
        <f>S261*H261</f>
        <v>0</v>
      </c>
      <c r="AR261" s="24" t="s">
        <v>135</v>
      </c>
      <c r="AT261" s="24" t="s">
        <v>131</v>
      </c>
      <c r="AU261" s="24" t="s">
        <v>85</v>
      </c>
      <c r="AY261" s="24" t="s">
        <v>128</v>
      </c>
      <c r="BE261" s="203">
        <f>IF(N261="základní",J261,0)</f>
        <v>0</v>
      </c>
      <c r="BF261" s="203">
        <f>IF(N261="snížená",J261,0)</f>
        <v>0</v>
      </c>
      <c r="BG261" s="203">
        <f>IF(N261="zákl. přenesená",J261,0)</f>
        <v>0</v>
      </c>
      <c r="BH261" s="203">
        <f>IF(N261="sníž. přenesená",J261,0)</f>
        <v>0</v>
      </c>
      <c r="BI261" s="203">
        <f>IF(N261="nulová",J261,0)</f>
        <v>0</v>
      </c>
      <c r="BJ261" s="24" t="s">
        <v>80</v>
      </c>
      <c r="BK261" s="203">
        <f>ROUND(I261*H261,2)</f>
        <v>0</v>
      </c>
      <c r="BL261" s="24" t="s">
        <v>135</v>
      </c>
      <c r="BM261" s="24" t="s">
        <v>314</v>
      </c>
    </row>
    <row r="262" spans="2:65" s="13" customFormat="1" ht="13.5">
      <c r="B262" s="237"/>
      <c r="C262" s="238"/>
      <c r="D262" s="206" t="s">
        <v>137</v>
      </c>
      <c r="E262" s="239" t="s">
        <v>23</v>
      </c>
      <c r="F262" s="240" t="s">
        <v>307</v>
      </c>
      <c r="G262" s="238"/>
      <c r="H262" s="239" t="s">
        <v>23</v>
      </c>
      <c r="I262" s="241"/>
      <c r="J262" s="238"/>
      <c r="K262" s="238"/>
      <c r="L262" s="242"/>
      <c r="M262" s="243"/>
      <c r="N262" s="244"/>
      <c r="O262" s="244"/>
      <c r="P262" s="244"/>
      <c r="Q262" s="244"/>
      <c r="R262" s="244"/>
      <c r="S262" s="244"/>
      <c r="T262" s="245"/>
      <c r="AT262" s="246" t="s">
        <v>137</v>
      </c>
      <c r="AU262" s="246" t="s">
        <v>85</v>
      </c>
      <c r="AV262" s="13" t="s">
        <v>80</v>
      </c>
      <c r="AW262" s="13" t="s">
        <v>38</v>
      </c>
      <c r="AX262" s="13" t="s">
        <v>75</v>
      </c>
      <c r="AY262" s="246" t="s">
        <v>128</v>
      </c>
    </row>
    <row r="263" spans="2:65" s="11" customFormat="1" ht="13.5">
      <c r="B263" s="204"/>
      <c r="C263" s="205"/>
      <c r="D263" s="206" t="s">
        <v>137</v>
      </c>
      <c r="E263" s="207" t="s">
        <v>23</v>
      </c>
      <c r="F263" s="208" t="s">
        <v>315</v>
      </c>
      <c r="G263" s="205"/>
      <c r="H263" s="209">
        <v>7</v>
      </c>
      <c r="I263" s="210"/>
      <c r="J263" s="205"/>
      <c r="K263" s="205"/>
      <c r="L263" s="211"/>
      <c r="M263" s="212"/>
      <c r="N263" s="213"/>
      <c r="O263" s="213"/>
      <c r="P263" s="213"/>
      <c r="Q263" s="213"/>
      <c r="R263" s="213"/>
      <c r="S263" s="213"/>
      <c r="T263" s="214"/>
      <c r="AT263" s="215" t="s">
        <v>137</v>
      </c>
      <c r="AU263" s="215" t="s">
        <v>85</v>
      </c>
      <c r="AV263" s="11" t="s">
        <v>85</v>
      </c>
      <c r="AW263" s="11" t="s">
        <v>38</v>
      </c>
      <c r="AX263" s="11" t="s">
        <v>75</v>
      </c>
      <c r="AY263" s="215" t="s">
        <v>128</v>
      </c>
    </row>
    <row r="264" spans="2:65" s="11" customFormat="1" ht="13.5">
      <c r="B264" s="204"/>
      <c r="C264" s="205"/>
      <c r="D264" s="206" t="s">
        <v>137</v>
      </c>
      <c r="E264" s="207" t="s">
        <v>23</v>
      </c>
      <c r="F264" s="208" t="s">
        <v>278</v>
      </c>
      <c r="G264" s="205"/>
      <c r="H264" s="209">
        <v>4</v>
      </c>
      <c r="I264" s="210"/>
      <c r="J264" s="205"/>
      <c r="K264" s="205"/>
      <c r="L264" s="211"/>
      <c r="M264" s="212"/>
      <c r="N264" s="213"/>
      <c r="O264" s="213"/>
      <c r="P264" s="213"/>
      <c r="Q264" s="213"/>
      <c r="R264" s="213"/>
      <c r="S264" s="213"/>
      <c r="T264" s="214"/>
      <c r="AT264" s="215" t="s">
        <v>137</v>
      </c>
      <c r="AU264" s="215" t="s">
        <v>85</v>
      </c>
      <c r="AV264" s="11" t="s">
        <v>85</v>
      </c>
      <c r="AW264" s="11" t="s">
        <v>38</v>
      </c>
      <c r="AX264" s="11" t="s">
        <v>75</v>
      </c>
      <c r="AY264" s="215" t="s">
        <v>128</v>
      </c>
    </row>
    <row r="265" spans="2:65" s="11" customFormat="1" ht="13.5">
      <c r="B265" s="204"/>
      <c r="C265" s="205"/>
      <c r="D265" s="206" t="s">
        <v>137</v>
      </c>
      <c r="E265" s="207" t="s">
        <v>23</v>
      </c>
      <c r="F265" s="208" t="s">
        <v>279</v>
      </c>
      <c r="G265" s="205"/>
      <c r="H265" s="209">
        <v>2</v>
      </c>
      <c r="I265" s="210"/>
      <c r="J265" s="205"/>
      <c r="K265" s="205"/>
      <c r="L265" s="211"/>
      <c r="M265" s="212"/>
      <c r="N265" s="213"/>
      <c r="O265" s="213"/>
      <c r="P265" s="213"/>
      <c r="Q265" s="213"/>
      <c r="R265" s="213"/>
      <c r="S265" s="213"/>
      <c r="T265" s="214"/>
      <c r="AT265" s="215" t="s">
        <v>137</v>
      </c>
      <c r="AU265" s="215" t="s">
        <v>85</v>
      </c>
      <c r="AV265" s="11" t="s">
        <v>85</v>
      </c>
      <c r="AW265" s="11" t="s">
        <v>38</v>
      </c>
      <c r="AX265" s="11" t="s">
        <v>75</v>
      </c>
      <c r="AY265" s="215" t="s">
        <v>128</v>
      </c>
    </row>
    <row r="266" spans="2:65" s="11" customFormat="1" ht="13.5">
      <c r="B266" s="204"/>
      <c r="C266" s="205"/>
      <c r="D266" s="206" t="s">
        <v>137</v>
      </c>
      <c r="E266" s="207" t="s">
        <v>23</v>
      </c>
      <c r="F266" s="208" t="s">
        <v>280</v>
      </c>
      <c r="G266" s="205"/>
      <c r="H266" s="209">
        <v>14</v>
      </c>
      <c r="I266" s="210"/>
      <c r="J266" s="205"/>
      <c r="K266" s="205"/>
      <c r="L266" s="211"/>
      <c r="M266" s="212"/>
      <c r="N266" s="213"/>
      <c r="O266" s="213"/>
      <c r="P266" s="213"/>
      <c r="Q266" s="213"/>
      <c r="R266" s="213"/>
      <c r="S266" s="213"/>
      <c r="T266" s="214"/>
      <c r="AT266" s="215" t="s">
        <v>137</v>
      </c>
      <c r="AU266" s="215" t="s">
        <v>85</v>
      </c>
      <c r="AV266" s="11" t="s">
        <v>85</v>
      </c>
      <c r="AW266" s="11" t="s">
        <v>38</v>
      </c>
      <c r="AX266" s="11" t="s">
        <v>75</v>
      </c>
      <c r="AY266" s="215" t="s">
        <v>128</v>
      </c>
    </row>
    <row r="267" spans="2:65" s="12" customFormat="1" ht="13.5">
      <c r="B267" s="216"/>
      <c r="C267" s="217"/>
      <c r="D267" s="206" t="s">
        <v>137</v>
      </c>
      <c r="E267" s="218" t="s">
        <v>23</v>
      </c>
      <c r="F267" s="219" t="s">
        <v>140</v>
      </c>
      <c r="G267" s="217"/>
      <c r="H267" s="220">
        <v>27</v>
      </c>
      <c r="I267" s="221"/>
      <c r="J267" s="217"/>
      <c r="K267" s="217"/>
      <c r="L267" s="222"/>
      <c r="M267" s="223"/>
      <c r="N267" s="224"/>
      <c r="O267" s="224"/>
      <c r="P267" s="224"/>
      <c r="Q267" s="224"/>
      <c r="R267" s="224"/>
      <c r="S267" s="224"/>
      <c r="T267" s="225"/>
      <c r="AT267" s="226" t="s">
        <v>137</v>
      </c>
      <c r="AU267" s="226" t="s">
        <v>85</v>
      </c>
      <c r="AV267" s="12" t="s">
        <v>135</v>
      </c>
      <c r="AW267" s="12" t="s">
        <v>38</v>
      </c>
      <c r="AX267" s="12" t="s">
        <v>80</v>
      </c>
      <c r="AY267" s="226" t="s">
        <v>128</v>
      </c>
    </row>
    <row r="268" spans="2:65" s="1" customFormat="1" ht="16.5" customHeight="1">
      <c r="B268" s="42"/>
      <c r="C268" s="192" t="s">
        <v>316</v>
      </c>
      <c r="D268" s="192" t="s">
        <v>131</v>
      </c>
      <c r="E268" s="193" t="s">
        <v>317</v>
      </c>
      <c r="F268" s="194" t="s">
        <v>318</v>
      </c>
      <c r="G268" s="195" t="s">
        <v>205</v>
      </c>
      <c r="H268" s="196">
        <v>35</v>
      </c>
      <c r="I268" s="197"/>
      <c r="J268" s="198">
        <f>ROUND(I268*H268,2)</f>
        <v>0</v>
      </c>
      <c r="K268" s="194" t="s">
        <v>143</v>
      </c>
      <c r="L268" s="62"/>
      <c r="M268" s="199" t="s">
        <v>23</v>
      </c>
      <c r="N268" s="200" t="s">
        <v>46</v>
      </c>
      <c r="O268" s="43"/>
      <c r="P268" s="201">
        <f>O268*H268</f>
        <v>0</v>
      </c>
      <c r="Q268" s="201">
        <v>4.2100000000000002E-3</v>
      </c>
      <c r="R268" s="201">
        <f>Q268*H268</f>
        <v>0.14735000000000001</v>
      </c>
      <c r="S268" s="201">
        <v>0</v>
      </c>
      <c r="T268" s="202">
        <f>S268*H268</f>
        <v>0</v>
      </c>
      <c r="AR268" s="24" t="s">
        <v>135</v>
      </c>
      <c r="AT268" s="24" t="s">
        <v>131</v>
      </c>
      <c r="AU268" s="24" t="s">
        <v>85</v>
      </c>
      <c r="AY268" s="24" t="s">
        <v>128</v>
      </c>
      <c r="BE268" s="203">
        <f>IF(N268="základní",J268,0)</f>
        <v>0</v>
      </c>
      <c r="BF268" s="203">
        <f>IF(N268="snížená",J268,0)</f>
        <v>0</v>
      </c>
      <c r="BG268" s="203">
        <f>IF(N268="zákl. přenesená",J268,0)</f>
        <v>0</v>
      </c>
      <c r="BH268" s="203">
        <f>IF(N268="sníž. přenesená",J268,0)</f>
        <v>0</v>
      </c>
      <c r="BI268" s="203">
        <f>IF(N268="nulová",J268,0)</f>
        <v>0</v>
      </c>
      <c r="BJ268" s="24" t="s">
        <v>80</v>
      </c>
      <c r="BK268" s="203">
        <f>ROUND(I268*H268,2)</f>
        <v>0</v>
      </c>
      <c r="BL268" s="24" t="s">
        <v>135</v>
      </c>
      <c r="BM268" s="24" t="s">
        <v>319</v>
      </c>
    </row>
    <row r="269" spans="2:65" s="13" customFormat="1" ht="13.5">
      <c r="B269" s="237"/>
      <c r="C269" s="238"/>
      <c r="D269" s="206" t="s">
        <v>137</v>
      </c>
      <c r="E269" s="239" t="s">
        <v>23</v>
      </c>
      <c r="F269" s="240" t="s">
        <v>307</v>
      </c>
      <c r="G269" s="238"/>
      <c r="H269" s="239" t="s">
        <v>23</v>
      </c>
      <c r="I269" s="241"/>
      <c r="J269" s="238"/>
      <c r="K269" s="238"/>
      <c r="L269" s="242"/>
      <c r="M269" s="243"/>
      <c r="N269" s="244"/>
      <c r="O269" s="244"/>
      <c r="P269" s="244"/>
      <c r="Q269" s="244"/>
      <c r="R269" s="244"/>
      <c r="S269" s="244"/>
      <c r="T269" s="245"/>
      <c r="AT269" s="246" t="s">
        <v>137</v>
      </c>
      <c r="AU269" s="246" t="s">
        <v>85</v>
      </c>
      <c r="AV269" s="13" t="s">
        <v>80</v>
      </c>
      <c r="AW269" s="13" t="s">
        <v>38</v>
      </c>
      <c r="AX269" s="13" t="s">
        <v>75</v>
      </c>
      <c r="AY269" s="246" t="s">
        <v>128</v>
      </c>
    </row>
    <row r="270" spans="2:65" s="11" customFormat="1" ht="13.5">
      <c r="B270" s="204"/>
      <c r="C270" s="205"/>
      <c r="D270" s="206" t="s">
        <v>137</v>
      </c>
      <c r="E270" s="207" t="s">
        <v>23</v>
      </c>
      <c r="F270" s="208" t="s">
        <v>288</v>
      </c>
      <c r="G270" s="205"/>
      <c r="H270" s="209">
        <v>2</v>
      </c>
      <c r="I270" s="210"/>
      <c r="J270" s="205"/>
      <c r="K270" s="205"/>
      <c r="L270" s="211"/>
      <c r="M270" s="212"/>
      <c r="N270" s="213"/>
      <c r="O270" s="213"/>
      <c r="P270" s="213"/>
      <c r="Q270" s="213"/>
      <c r="R270" s="213"/>
      <c r="S270" s="213"/>
      <c r="T270" s="214"/>
      <c r="AT270" s="215" t="s">
        <v>137</v>
      </c>
      <c r="AU270" s="215" t="s">
        <v>85</v>
      </c>
      <c r="AV270" s="11" t="s">
        <v>85</v>
      </c>
      <c r="AW270" s="11" t="s">
        <v>38</v>
      </c>
      <c r="AX270" s="11" t="s">
        <v>75</v>
      </c>
      <c r="AY270" s="215" t="s">
        <v>128</v>
      </c>
    </row>
    <row r="271" spans="2:65" s="11" customFormat="1" ht="13.5">
      <c r="B271" s="204"/>
      <c r="C271" s="205"/>
      <c r="D271" s="206" t="s">
        <v>137</v>
      </c>
      <c r="E271" s="207" t="s">
        <v>23</v>
      </c>
      <c r="F271" s="208" t="s">
        <v>289</v>
      </c>
      <c r="G271" s="205"/>
      <c r="H271" s="209">
        <v>2</v>
      </c>
      <c r="I271" s="210"/>
      <c r="J271" s="205"/>
      <c r="K271" s="205"/>
      <c r="L271" s="211"/>
      <c r="M271" s="212"/>
      <c r="N271" s="213"/>
      <c r="O271" s="213"/>
      <c r="P271" s="213"/>
      <c r="Q271" s="213"/>
      <c r="R271" s="213"/>
      <c r="S271" s="213"/>
      <c r="T271" s="214"/>
      <c r="AT271" s="215" t="s">
        <v>137</v>
      </c>
      <c r="AU271" s="215" t="s">
        <v>85</v>
      </c>
      <c r="AV271" s="11" t="s">
        <v>85</v>
      </c>
      <c r="AW271" s="11" t="s">
        <v>38</v>
      </c>
      <c r="AX271" s="11" t="s">
        <v>75</v>
      </c>
      <c r="AY271" s="215" t="s">
        <v>128</v>
      </c>
    </row>
    <row r="272" spans="2:65" s="11" customFormat="1" ht="13.5">
      <c r="B272" s="204"/>
      <c r="C272" s="205"/>
      <c r="D272" s="206" t="s">
        <v>137</v>
      </c>
      <c r="E272" s="207" t="s">
        <v>23</v>
      </c>
      <c r="F272" s="208" t="s">
        <v>271</v>
      </c>
      <c r="G272" s="205"/>
      <c r="H272" s="209">
        <v>1</v>
      </c>
      <c r="I272" s="210"/>
      <c r="J272" s="205"/>
      <c r="K272" s="205"/>
      <c r="L272" s="211"/>
      <c r="M272" s="212"/>
      <c r="N272" s="213"/>
      <c r="O272" s="213"/>
      <c r="P272" s="213"/>
      <c r="Q272" s="213"/>
      <c r="R272" s="213"/>
      <c r="S272" s="213"/>
      <c r="T272" s="214"/>
      <c r="AT272" s="215" t="s">
        <v>137</v>
      </c>
      <c r="AU272" s="215" t="s">
        <v>85</v>
      </c>
      <c r="AV272" s="11" t="s">
        <v>85</v>
      </c>
      <c r="AW272" s="11" t="s">
        <v>38</v>
      </c>
      <c r="AX272" s="11" t="s">
        <v>75</v>
      </c>
      <c r="AY272" s="215" t="s">
        <v>128</v>
      </c>
    </row>
    <row r="273" spans="2:51" s="11" customFormat="1" ht="13.5">
      <c r="B273" s="204"/>
      <c r="C273" s="205"/>
      <c r="D273" s="206" t="s">
        <v>137</v>
      </c>
      <c r="E273" s="207" t="s">
        <v>23</v>
      </c>
      <c r="F273" s="208" t="s">
        <v>272</v>
      </c>
      <c r="G273" s="205"/>
      <c r="H273" s="209">
        <v>1</v>
      </c>
      <c r="I273" s="210"/>
      <c r="J273" s="205"/>
      <c r="K273" s="205"/>
      <c r="L273" s="211"/>
      <c r="M273" s="212"/>
      <c r="N273" s="213"/>
      <c r="O273" s="213"/>
      <c r="P273" s="213"/>
      <c r="Q273" s="213"/>
      <c r="R273" s="213"/>
      <c r="S273" s="213"/>
      <c r="T273" s="214"/>
      <c r="AT273" s="215" t="s">
        <v>137</v>
      </c>
      <c r="AU273" s="215" t="s">
        <v>85</v>
      </c>
      <c r="AV273" s="11" t="s">
        <v>85</v>
      </c>
      <c r="AW273" s="11" t="s">
        <v>38</v>
      </c>
      <c r="AX273" s="11" t="s">
        <v>75</v>
      </c>
      <c r="AY273" s="215" t="s">
        <v>128</v>
      </c>
    </row>
    <row r="274" spans="2:51" s="11" customFormat="1" ht="13.5">
      <c r="B274" s="204"/>
      <c r="C274" s="205"/>
      <c r="D274" s="206" t="s">
        <v>137</v>
      </c>
      <c r="E274" s="207" t="s">
        <v>23</v>
      </c>
      <c r="F274" s="208" t="s">
        <v>290</v>
      </c>
      <c r="G274" s="205"/>
      <c r="H274" s="209">
        <v>6</v>
      </c>
      <c r="I274" s="210"/>
      <c r="J274" s="205"/>
      <c r="K274" s="205"/>
      <c r="L274" s="211"/>
      <c r="M274" s="212"/>
      <c r="N274" s="213"/>
      <c r="O274" s="213"/>
      <c r="P274" s="213"/>
      <c r="Q274" s="213"/>
      <c r="R274" s="213"/>
      <c r="S274" s="213"/>
      <c r="T274" s="214"/>
      <c r="AT274" s="215" t="s">
        <v>137</v>
      </c>
      <c r="AU274" s="215" t="s">
        <v>85</v>
      </c>
      <c r="AV274" s="11" t="s">
        <v>85</v>
      </c>
      <c r="AW274" s="11" t="s">
        <v>38</v>
      </c>
      <c r="AX274" s="11" t="s">
        <v>75</v>
      </c>
      <c r="AY274" s="215" t="s">
        <v>128</v>
      </c>
    </row>
    <row r="275" spans="2:51" s="11" customFormat="1" ht="13.5">
      <c r="B275" s="204"/>
      <c r="C275" s="205"/>
      <c r="D275" s="206" t="s">
        <v>137</v>
      </c>
      <c r="E275" s="207" t="s">
        <v>23</v>
      </c>
      <c r="F275" s="208" t="s">
        <v>291</v>
      </c>
      <c r="G275" s="205"/>
      <c r="H275" s="209">
        <v>6</v>
      </c>
      <c r="I275" s="210"/>
      <c r="J275" s="205"/>
      <c r="K275" s="205"/>
      <c r="L275" s="211"/>
      <c r="M275" s="212"/>
      <c r="N275" s="213"/>
      <c r="O275" s="213"/>
      <c r="P275" s="213"/>
      <c r="Q275" s="213"/>
      <c r="R275" s="213"/>
      <c r="S275" s="213"/>
      <c r="T275" s="214"/>
      <c r="AT275" s="215" t="s">
        <v>137</v>
      </c>
      <c r="AU275" s="215" t="s">
        <v>85</v>
      </c>
      <c r="AV275" s="11" t="s">
        <v>85</v>
      </c>
      <c r="AW275" s="11" t="s">
        <v>38</v>
      </c>
      <c r="AX275" s="11" t="s">
        <v>75</v>
      </c>
      <c r="AY275" s="215" t="s">
        <v>128</v>
      </c>
    </row>
    <row r="276" spans="2:51" s="11" customFormat="1" ht="13.5">
      <c r="B276" s="204"/>
      <c r="C276" s="205"/>
      <c r="D276" s="206" t="s">
        <v>137</v>
      </c>
      <c r="E276" s="207" t="s">
        <v>23</v>
      </c>
      <c r="F276" s="208" t="s">
        <v>292</v>
      </c>
      <c r="G276" s="205"/>
      <c r="H276" s="209">
        <v>1</v>
      </c>
      <c r="I276" s="210"/>
      <c r="J276" s="205"/>
      <c r="K276" s="205"/>
      <c r="L276" s="211"/>
      <c r="M276" s="212"/>
      <c r="N276" s="213"/>
      <c r="O276" s="213"/>
      <c r="P276" s="213"/>
      <c r="Q276" s="213"/>
      <c r="R276" s="213"/>
      <c r="S276" s="213"/>
      <c r="T276" s="214"/>
      <c r="AT276" s="215" t="s">
        <v>137</v>
      </c>
      <c r="AU276" s="215" t="s">
        <v>85</v>
      </c>
      <c r="AV276" s="11" t="s">
        <v>85</v>
      </c>
      <c r="AW276" s="11" t="s">
        <v>38</v>
      </c>
      <c r="AX276" s="11" t="s">
        <v>75</v>
      </c>
      <c r="AY276" s="215" t="s">
        <v>128</v>
      </c>
    </row>
    <row r="277" spans="2:51" s="11" customFormat="1" ht="13.5">
      <c r="B277" s="204"/>
      <c r="C277" s="205"/>
      <c r="D277" s="206" t="s">
        <v>137</v>
      </c>
      <c r="E277" s="207" t="s">
        <v>23</v>
      </c>
      <c r="F277" s="208" t="s">
        <v>293</v>
      </c>
      <c r="G277" s="205"/>
      <c r="H277" s="209">
        <v>1</v>
      </c>
      <c r="I277" s="210"/>
      <c r="J277" s="205"/>
      <c r="K277" s="205"/>
      <c r="L277" s="211"/>
      <c r="M277" s="212"/>
      <c r="N277" s="213"/>
      <c r="O277" s="213"/>
      <c r="P277" s="213"/>
      <c r="Q277" s="213"/>
      <c r="R277" s="213"/>
      <c r="S277" s="213"/>
      <c r="T277" s="214"/>
      <c r="AT277" s="215" t="s">
        <v>137</v>
      </c>
      <c r="AU277" s="215" t="s">
        <v>85</v>
      </c>
      <c r="AV277" s="11" t="s">
        <v>85</v>
      </c>
      <c r="AW277" s="11" t="s">
        <v>38</v>
      </c>
      <c r="AX277" s="11" t="s">
        <v>75</v>
      </c>
      <c r="AY277" s="215" t="s">
        <v>128</v>
      </c>
    </row>
    <row r="278" spans="2:51" s="11" customFormat="1" ht="13.5">
      <c r="B278" s="204"/>
      <c r="C278" s="205"/>
      <c r="D278" s="206" t="s">
        <v>137</v>
      </c>
      <c r="E278" s="207" t="s">
        <v>23</v>
      </c>
      <c r="F278" s="208" t="s">
        <v>294</v>
      </c>
      <c r="G278" s="205"/>
      <c r="H278" s="209">
        <v>1</v>
      </c>
      <c r="I278" s="210"/>
      <c r="J278" s="205"/>
      <c r="K278" s="205"/>
      <c r="L278" s="211"/>
      <c r="M278" s="212"/>
      <c r="N278" s="213"/>
      <c r="O278" s="213"/>
      <c r="P278" s="213"/>
      <c r="Q278" s="213"/>
      <c r="R278" s="213"/>
      <c r="S278" s="213"/>
      <c r="T278" s="214"/>
      <c r="AT278" s="215" t="s">
        <v>137</v>
      </c>
      <c r="AU278" s="215" t="s">
        <v>85</v>
      </c>
      <c r="AV278" s="11" t="s">
        <v>85</v>
      </c>
      <c r="AW278" s="11" t="s">
        <v>38</v>
      </c>
      <c r="AX278" s="11" t="s">
        <v>75</v>
      </c>
      <c r="AY278" s="215" t="s">
        <v>128</v>
      </c>
    </row>
    <row r="279" spans="2:51" s="11" customFormat="1" ht="13.5">
      <c r="B279" s="204"/>
      <c r="C279" s="205"/>
      <c r="D279" s="206" t="s">
        <v>137</v>
      </c>
      <c r="E279" s="207" t="s">
        <v>23</v>
      </c>
      <c r="F279" s="208" t="s">
        <v>295</v>
      </c>
      <c r="G279" s="205"/>
      <c r="H279" s="209">
        <v>1</v>
      </c>
      <c r="I279" s="210"/>
      <c r="J279" s="205"/>
      <c r="K279" s="205"/>
      <c r="L279" s="211"/>
      <c r="M279" s="212"/>
      <c r="N279" s="213"/>
      <c r="O279" s="213"/>
      <c r="P279" s="213"/>
      <c r="Q279" s="213"/>
      <c r="R279" s="213"/>
      <c r="S279" s="213"/>
      <c r="T279" s="214"/>
      <c r="AT279" s="215" t="s">
        <v>137</v>
      </c>
      <c r="AU279" s="215" t="s">
        <v>85</v>
      </c>
      <c r="AV279" s="11" t="s">
        <v>85</v>
      </c>
      <c r="AW279" s="11" t="s">
        <v>38</v>
      </c>
      <c r="AX279" s="11" t="s">
        <v>75</v>
      </c>
      <c r="AY279" s="215" t="s">
        <v>128</v>
      </c>
    </row>
    <row r="280" spans="2:51" s="11" customFormat="1" ht="13.5">
      <c r="B280" s="204"/>
      <c r="C280" s="205"/>
      <c r="D280" s="206" t="s">
        <v>137</v>
      </c>
      <c r="E280" s="207" t="s">
        <v>23</v>
      </c>
      <c r="F280" s="208" t="s">
        <v>320</v>
      </c>
      <c r="G280" s="205"/>
      <c r="H280" s="209">
        <v>1</v>
      </c>
      <c r="I280" s="210"/>
      <c r="J280" s="205"/>
      <c r="K280" s="205"/>
      <c r="L280" s="211"/>
      <c r="M280" s="212"/>
      <c r="N280" s="213"/>
      <c r="O280" s="213"/>
      <c r="P280" s="213"/>
      <c r="Q280" s="213"/>
      <c r="R280" s="213"/>
      <c r="S280" s="213"/>
      <c r="T280" s="214"/>
      <c r="AT280" s="215" t="s">
        <v>137</v>
      </c>
      <c r="AU280" s="215" t="s">
        <v>85</v>
      </c>
      <c r="AV280" s="11" t="s">
        <v>85</v>
      </c>
      <c r="AW280" s="11" t="s">
        <v>38</v>
      </c>
      <c r="AX280" s="11" t="s">
        <v>75</v>
      </c>
      <c r="AY280" s="215" t="s">
        <v>128</v>
      </c>
    </row>
    <row r="281" spans="2:51" s="11" customFormat="1" ht="13.5">
      <c r="B281" s="204"/>
      <c r="C281" s="205"/>
      <c r="D281" s="206" t="s">
        <v>137</v>
      </c>
      <c r="E281" s="207" t="s">
        <v>23</v>
      </c>
      <c r="F281" s="208" t="s">
        <v>296</v>
      </c>
      <c r="G281" s="205"/>
      <c r="H281" s="209">
        <v>2</v>
      </c>
      <c r="I281" s="210"/>
      <c r="J281" s="205"/>
      <c r="K281" s="205"/>
      <c r="L281" s="211"/>
      <c r="M281" s="212"/>
      <c r="N281" s="213"/>
      <c r="O281" s="213"/>
      <c r="P281" s="213"/>
      <c r="Q281" s="213"/>
      <c r="R281" s="213"/>
      <c r="S281" s="213"/>
      <c r="T281" s="214"/>
      <c r="AT281" s="215" t="s">
        <v>137</v>
      </c>
      <c r="AU281" s="215" t="s">
        <v>85</v>
      </c>
      <c r="AV281" s="11" t="s">
        <v>85</v>
      </c>
      <c r="AW281" s="11" t="s">
        <v>38</v>
      </c>
      <c r="AX281" s="11" t="s">
        <v>75</v>
      </c>
      <c r="AY281" s="215" t="s">
        <v>128</v>
      </c>
    </row>
    <row r="282" spans="2:51" s="11" customFormat="1" ht="13.5">
      <c r="B282" s="204"/>
      <c r="C282" s="205"/>
      <c r="D282" s="206" t="s">
        <v>137</v>
      </c>
      <c r="E282" s="207" t="s">
        <v>23</v>
      </c>
      <c r="F282" s="208" t="s">
        <v>297</v>
      </c>
      <c r="G282" s="205"/>
      <c r="H282" s="209">
        <v>2</v>
      </c>
      <c r="I282" s="210"/>
      <c r="J282" s="205"/>
      <c r="K282" s="205"/>
      <c r="L282" s="211"/>
      <c r="M282" s="212"/>
      <c r="N282" s="213"/>
      <c r="O282" s="213"/>
      <c r="P282" s="213"/>
      <c r="Q282" s="213"/>
      <c r="R282" s="213"/>
      <c r="S282" s="213"/>
      <c r="T282" s="214"/>
      <c r="AT282" s="215" t="s">
        <v>137</v>
      </c>
      <c r="AU282" s="215" t="s">
        <v>85</v>
      </c>
      <c r="AV282" s="11" t="s">
        <v>85</v>
      </c>
      <c r="AW282" s="11" t="s">
        <v>38</v>
      </c>
      <c r="AX282" s="11" t="s">
        <v>75</v>
      </c>
      <c r="AY282" s="215" t="s">
        <v>128</v>
      </c>
    </row>
    <row r="283" spans="2:51" s="11" customFormat="1" ht="13.5">
      <c r="B283" s="204"/>
      <c r="C283" s="205"/>
      <c r="D283" s="206" t="s">
        <v>137</v>
      </c>
      <c r="E283" s="207" t="s">
        <v>23</v>
      </c>
      <c r="F283" s="208" t="s">
        <v>321</v>
      </c>
      <c r="G283" s="205"/>
      <c r="H283" s="209">
        <v>1</v>
      </c>
      <c r="I283" s="210"/>
      <c r="J283" s="205"/>
      <c r="K283" s="205"/>
      <c r="L283" s="211"/>
      <c r="M283" s="212"/>
      <c r="N283" s="213"/>
      <c r="O283" s="213"/>
      <c r="P283" s="213"/>
      <c r="Q283" s="213"/>
      <c r="R283" s="213"/>
      <c r="S283" s="213"/>
      <c r="T283" s="214"/>
      <c r="AT283" s="215" t="s">
        <v>137</v>
      </c>
      <c r="AU283" s="215" t="s">
        <v>85</v>
      </c>
      <c r="AV283" s="11" t="s">
        <v>85</v>
      </c>
      <c r="AW283" s="11" t="s">
        <v>38</v>
      </c>
      <c r="AX283" s="11" t="s">
        <v>75</v>
      </c>
      <c r="AY283" s="215" t="s">
        <v>128</v>
      </c>
    </row>
    <row r="284" spans="2:51" s="11" customFormat="1" ht="13.5">
      <c r="B284" s="204"/>
      <c r="C284" s="205"/>
      <c r="D284" s="206" t="s">
        <v>137</v>
      </c>
      <c r="E284" s="207" t="s">
        <v>23</v>
      </c>
      <c r="F284" s="208" t="s">
        <v>299</v>
      </c>
      <c r="G284" s="205"/>
      <c r="H284" s="209">
        <v>1</v>
      </c>
      <c r="I284" s="210"/>
      <c r="J284" s="205"/>
      <c r="K284" s="205"/>
      <c r="L284" s="211"/>
      <c r="M284" s="212"/>
      <c r="N284" s="213"/>
      <c r="O284" s="213"/>
      <c r="P284" s="213"/>
      <c r="Q284" s="213"/>
      <c r="R284" s="213"/>
      <c r="S284" s="213"/>
      <c r="T284" s="214"/>
      <c r="AT284" s="215" t="s">
        <v>137</v>
      </c>
      <c r="AU284" s="215" t="s">
        <v>85</v>
      </c>
      <c r="AV284" s="11" t="s">
        <v>85</v>
      </c>
      <c r="AW284" s="11" t="s">
        <v>38</v>
      </c>
      <c r="AX284" s="11" t="s">
        <v>75</v>
      </c>
      <c r="AY284" s="215" t="s">
        <v>128</v>
      </c>
    </row>
    <row r="285" spans="2:51" s="11" customFormat="1" ht="13.5">
      <c r="B285" s="204"/>
      <c r="C285" s="205"/>
      <c r="D285" s="206" t="s">
        <v>137</v>
      </c>
      <c r="E285" s="207" t="s">
        <v>23</v>
      </c>
      <c r="F285" s="208" t="s">
        <v>300</v>
      </c>
      <c r="G285" s="205"/>
      <c r="H285" s="209">
        <v>1</v>
      </c>
      <c r="I285" s="210"/>
      <c r="J285" s="205"/>
      <c r="K285" s="205"/>
      <c r="L285" s="211"/>
      <c r="M285" s="212"/>
      <c r="N285" s="213"/>
      <c r="O285" s="213"/>
      <c r="P285" s="213"/>
      <c r="Q285" s="213"/>
      <c r="R285" s="213"/>
      <c r="S285" s="213"/>
      <c r="T285" s="214"/>
      <c r="AT285" s="215" t="s">
        <v>137</v>
      </c>
      <c r="AU285" s="215" t="s">
        <v>85</v>
      </c>
      <c r="AV285" s="11" t="s">
        <v>85</v>
      </c>
      <c r="AW285" s="11" t="s">
        <v>38</v>
      </c>
      <c r="AX285" s="11" t="s">
        <v>75</v>
      </c>
      <c r="AY285" s="215" t="s">
        <v>128</v>
      </c>
    </row>
    <row r="286" spans="2:51" s="11" customFormat="1" ht="13.5">
      <c r="B286" s="204"/>
      <c r="C286" s="205"/>
      <c r="D286" s="206" t="s">
        <v>137</v>
      </c>
      <c r="E286" s="207" t="s">
        <v>23</v>
      </c>
      <c r="F286" s="208" t="s">
        <v>301</v>
      </c>
      <c r="G286" s="205"/>
      <c r="H286" s="209">
        <v>1</v>
      </c>
      <c r="I286" s="210"/>
      <c r="J286" s="205"/>
      <c r="K286" s="205"/>
      <c r="L286" s="211"/>
      <c r="M286" s="212"/>
      <c r="N286" s="213"/>
      <c r="O286" s="213"/>
      <c r="P286" s="213"/>
      <c r="Q286" s="213"/>
      <c r="R286" s="213"/>
      <c r="S286" s="213"/>
      <c r="T286" s="214"/>
      <c r="AT286" s="215" t="s">
        <v>137</v>
      </c>
      <c r="AU286" s="215" t="s">
        <v>85</v>
      </c>
      <c r="AV286" s="11" t="s">
        <v>85</v>
      </c>
      <c r="AW286" s="11" t="s">
        <v>38</v>
      </c>
      <c r="AX286" s="11" t="s">
        <v>75</v>
      </c>
      <c r="AY286" s="215" t="s">
        <v>128</v>
      </c>
    </row>
    <row r="287" spans="2:51" s="11" customFormat="1" ht="13.5">
      <c r="B287" s="204"/>
      <c r="C287" s="205"/>
      <c r="D287" s="206" t="s">
        <v>137</v>
      </c>
      <c r="E287" s="207" t="s">
        <v>23</v>
      </c>
      <c r="F287" s="208" t="s">
        <v>302</v>
      </c>
      <c r="G287" s="205"/>
      <c r="H287" s="209">
        <v>1</v>
      </c>
      <c r="I287" s="210"/>
      <c r="J287" s="205"/>
      <c r="K287" s="205"/>
      <c r="L287" s="211"/>
      <c r="M287" s="212"/>
      <c r="N287" s="213"/>
      <c r="O287" s="213"/>
      <c r="P287" s="213"/>
      <c r="Q287" s="213"/>
      <c r="R287" s="213"/>
      <c r="S287" s="213"/>
      <c r="T287" s="214"/>
      <c r="AT287" s="215" t="s">
        <v>137</v>
      </c>
      <c r="AU287" s="215" t="s">
        <v>85</v>
      </c>
      <c r="AV287" s="11" t="s">
        <v>85</v>
      </c>
      <c r="AW287" s="11" t="s">
        <v>38</v>
      </c>
      <c r="AX287" s="11" t="s">
        <v>75</v>
      </c>
      <c r="AY287" s="215" t="s">
        <v>128</v>
      </c>
    </row>
    <row r="288" spans="2:51" s="11" customFormat="1" ht="13.5">
      <c r="B288" s="204"/>
      <c r="C288" s="205"/>
      <c r="D288" s="206" t="s">
        <v>137</v>
      </c>
      <c r="E288" s="207" t="s">
        <v>23</v>
      </c>
      <c r="F288" s="208" t="s">
        <v>322</v>
      </c>
      <c r="G288" s="205"/>
      <c r="H288" s="209">
        <v>1</v>
      </c>
      <c r="I288" s="210"/>
      <c r="J288" s="205"/>
      <c r="K288" s="205"/>
      <c r="L288" s="211"/>
      <c r="M288" s="212"/>
      <c r="N288" s="213"/>
      <c r="O288" s="213"/>
      <c r="P288" s="213"/>
      <c r="Q288" s="213"/>
      <c r="R288" s="213"/>
      <c r="S288" s="213"/>
      <c r="T288" s="214"/>
      <c r="AT288" s="215" t="s">
        <v>137</v>
      </c>
      <c r="AU288" s="215" t="s">
        <v>85</v>
      </c>
      <c r="AV288" s="11" t="s">
        <v>85</v>
      </c>
      <c r="AW288" s="11" t="s">
        <v>38</v>
      </c>
      <c r="AX288" s="11" t="s">
        <v>75</v>
      </c>
      <c r="AY288" s="215" t="s">
        <v>128</v>
      </c>
    </row>
    <row r="289" spans="2:65" s="11" customFormat="1" ht="13.5">
      <c r="B289" s="204"/>
      <c r="C289" s="205"/>
      <c r="D289" s="206" t="s">
        <v>137</v>
      </c>
      <c r="E289" s="207" t="s">
        <v>23</v>
      </c>
      <c r="F289" s="208" t="s">
        <v>323</v>
      </c>
      <c r="G289" s="205"/>
      <c r="H289" s="209">
        <v>1</v>
      </c>
      <c r="I289" s="210"/>
      <c r="J289" s="205"/>
      <c r="K289" s="205"/>
      <c r="L289" s="211"/>
      <c r="M289" s="212"/>
      <c r="N289" s="213"/>
      <c r="O289" s="213"/>
      <c r="P289" s="213"/>
      <c r="Q289" s="213"/>
      <c r="R289" s="213"/>
      <c r="S289" s="213"/>
      <c r="T289" s="214"/>
      <c r="AT289" s="215" t="s">
        <v>137</v>
      </c>
      <c r="AU289" s="215" t="s">
        <v>85</v>
      </c>
      <c r="AV289" s="11" t="s">
        <v>85</v>
      </c>
      <c r="AW289" s="11" t="s">
        <v>38</v>
      </c>
      <c r="AX289" s="11" t="s">
        <v>75</v>
      </c>
      <c r="AY289" s="215" t="s">
        <v>128</v>
      </c>
    </row>
    <row r="290" spans="2:65" s="11" customFormat="1" ht="13.5">
      <c r="B290" s="204"/>
      <c r="C290" s="205"/>
      <c r="D290" s="206" t="s">
        <v>137</v>
      </c>
      <c r="E290" s="207" t="s">
        <v>23</v>
      </c>
      <c r="F290" s="208" t="s">
        <v>324</v>
      </c>
      <c r="G290" s="205"/>
      <c r="H290" s="209">
        <v>1</v>
      </c>
      <c r="I290" s="210"/>
      <c r="J290" s="205"/>
      <c r="K290" s="205"/>
      <c r="L290" s="211"/>
      <c r="M290" s="212"/>
      <c r="N290" s="213"/>
      <c r="O290" s="213"/>
      <c r="P290" s="213"/>
      <c r="Q290" s="213"/>
      <c r="R290" s="213"/>
      <c r="S290" s="213"/>
      <c r="T290" s="214"/>
      <c r="AT290" s="215" t="s">
        <v>137</v>
      </c>
      <c r="AU290" s="215" t="s">
        <v>85</v>
      </c>
      <c r="AV290" s="11" t="s">
        <v>85</v>
      </c>
      <c r="AW290" s="11" t="s">
        <v>38</v>
      </c>
      <c r="AX290" s="11" t="s">
        <v>75</v>
      </c>
      <c r="AY290" s="215" t="s">
        <v>128</v>
      </c>
    </row>
    <row r="291" spans="2:65" s="12" customFormat="1" ht="13.5">
      <c r="B291" s="216"/>
      <c r="C291" s="217"/>
      <c r="D291" s="206" t="s">
        <v>137</v>
      </c>
      <c r="E291" s="218" t="s">
        <v>23</v>
      </c>
      <c r="F291" s="219" t="s">
        <v>140</v>
      </c>
      <c r="G291" s="217"/>
      <c r="H291" s="220">
        <v>35</v>
      </c>
      <c r="I291" s="221"/>
      <c r="J291" s="217"/>
      <c r="K291" s="217"/>
      <c r="L291" s="222"/>
      <c r="M291" s="223"/>
      <c r="N291" s="224"/>
      <c r="O291" s="224"/>
      <c r="P291" s="224"/>
      <c r="Q291" s="224"/>
      <c r="R291" s="224"/>
      <c r="S291" s="224"/>
      <c r="T291" s="225"/>
      <c r="AT291" s="226" t="s">
        <v>137</v>
      </c>
      <c r="AU291" s="226" t="s">
        <v>85</v>
      </c>
      <c r="AV291" s="12" t="s">
        <v>135</v>
      </c>
      <c r="AW291" s="12" t="s">
        <v>38</v>
      </c>
      <c r="AX291" s="12" t="s">
        <v>80</v>
      </c>
      <c r="AY291" s="226" t="s">
        <v>128</v>
      </c>
    </row>
    <row r="292" spans="2:65" s="1" customFormat="1" ht="25.5" customHeight="1">
      <c r="B292" s="42"/>
      <c r="C292" s="192" t="s">
        <v>10</v>
      </c>
      <c r="D292" s="192" t="s">
        <v>131</v>
      </c>
      <c r="E292" s="193" t="s">
        <v>325</v>
      </c>
      <c r="F292" s="194" t="s">
        <v>326</v>
      </c>
      <c r="G292" s="195" t="s">
        <v>327</v>
      </c>
      <c r="H292" s="196">
        <v>1.764</v>
      </c>
      <c r="I292" s="197"/>
      <c r="J292" s="198">
        <f>ROUND(I292*H292,2)</f>
        <v>0</v>
      </c>
      <c r="K292" s="194" t="s">
        <v>143</v>
      </c>
      <c r="L292" s="62"/>
      <c r="M292" s="199" t="s">
        <v>23</v>
      </c>
      <c r="N292" s="200" t="s">
        <v>46</v>
      </c>
      <c r="O292" s="43"/>
      <c r="P292" s="201">
        <f>O292*H292</f>
        <v>0</v>
      </c>
      <c r="Q292" s="201">
        <v>4.2000000000000003E-2</v>
      </c>
      <c r="R292" s="201">
        <f>Q292*H292</f>
        <v>7.4088000000000001E-2</v>
      </c>
      <c r="S292" s="201">
        <v>0</v>
      </c>
      <c r="T292" s="202">
        <f>S292*H292</f>
        <v>0</v>
      </c>
      <c r="AR292" s="24" t="s">
        <v>135</v>
      </c>
      <c r="AT292" s="24" t="s">
        <v>131</v>
      </c>
      <c r="AU292" s="24" t="s">
        <v>85</v>
      </c>
      <c r="AY292" s="24" t="s">
        <v>128</v>
      </c>
      <c r="BE292" s="203">
        <f>IF(N292="základní",J292,0)</f>
        <v>0</v>
      </c>
      <c r="BF292" s="203">
        <f>IF(N292="snížená",J292,0)</f>
        <v>0</v>
      </c>
      <c r="BG292" s="203">
        <f>IF(N292="zákl. přenesená",J292,0)</f>
        <v>0</v>
      </c>
      <c r="BH292" s="203">
        <f>IF(N292="sníž. přenesená",J292,0)</f>
        <v>0</v>
      </c>
      <c r="BI292" s="203">
        <f>IF(N292="nulová",J292,0)</f>
        <v>0</v>
      </c>
      <c r="BJ292" s="24" t="s">
        <v>80</v>
      </c>
      <c r="BK292" s="203">
        <f>ROUND(I292*H292,2)</f>
        <v>0</v>
      </c>
      <c r="BL292" s="24" t="s">
        <v>135</v>
      </c>
      <c r="BM292" s="24" t="s">
        <v>328</v>
      </c>
    </row>
    <row r="293" spans="2:65" s="13" customFormat="1" ht="13.5">
      <c r="B293" s="237"/>
      <c r="C293" s="238"/>
      <c r="D293" s="206" t="s">
        <v>137</v>
      </c>
      <c r="E293" s="239" t="s">
        <v>23</v>
      </c>
      <c r="F293" s="240" t="s">
        <v>329</v>
      </c>
      <c r="G293" s="238"/>
      <c r="H293" s="239" t="s">
        <v>23</v>
      </c>
      <c r="I293" s="241"/>
      <c r="J293" s="238"/>
      <c r="K293" s="238"/>
      <c r="L293" s="242"/>
      <c r="M293" s="243"/>
      <c r="N293" s="244"/>
      <c r="O293" s="244"/>
      <c r="P293" s="244"/>
      <c r="Q293" s="244"/>
      <c r="R293" s="244"/>
      <c r="S293" s="244"/>
      <c r="T293" s="245"/>
      <c r="AT293" s="246" t="s">
        <v>137</v>
      </c>
      <c r="AU293" s="246" t="s">
        <v>85</v>
      </c>
      <c r="AV293" s="13" t="s">
        <v>80</v>
      </c>
      <c r="AW293" s="13" t="s">
        <v>38</v>
      </c>
      <c r="AX293" s="13" t="s">
        <v>75</v>
      </c>
      <c r="AY293" s="246" t="s">
        <v>128</v>
      </c>
    </row>
    <row r="294" spans="2:65" s="11" customFormat="1" ht="13.5">
      <c r="B294" s="204"/>
      <c r="C294" s="205"/>
      <c r="D294" s="206" t="s">
        <v>137</v>
      </c>
      <c r="E294" s="207" t="s">
        <v>23</v>
      </c>
      <c r="F294" s="208" t="s">
        <v>330</v>
      </c>
      <c r="G294" s="205"/>
      <c r="H294" s="209">
        <v>0.16800000000000001</v>
      </c>
      <c r="I294" s="210"/>
      <c r="J294" s="205"/>
      <c r="K294" s="205"/>
      <c r="L294" s="211"/>
      <c r="M294" s="212"/>
      <c r="N294" s="213"/>
      <c r="O294" s="213"/>
      <c r="P294" s="213"/>
      <c r="Q294" s="213"/>
      <c r="R294" s="213"/>
      <c r="S294" s="213"/>
      <c r="T294" s="214"/>
      <c r="AT294" s="215" t="s">
        <v>137</v>
      </c>
      <c r="AU294" s="215" t="s">
        <v>85</v>
      </c>
      <c r="AV294" s="11" t="s">
        <v>85</v>
      </c>
      <c r="AW294" s="11" t="s">
        <v>38</v>
      </c>
      <c r="AX294" s="11" t="s">
        <v>75</v>
      </c>
      <c r="AY294" s="215" t="s">
        <v>128</v>
      </c>
    </row>
    <row r="295" spans="2:65" s="11" customFormat="1" ht="13.5">
      <c r="B295" s="204"/>
      <c r="C295" s="205"/>
      <c r="D295" s="206" t="s">
        <v>137</v>
      </c>
      <c r="E295" s="207" t="s">
        <v>23</v>
      </c>
      <c r="F295" s="208" t="s">
        <v>331</v>
      </c>
      <c r="G295" s="205"/>
      <c r="H295" s="209">
        <v>0.16800000000000001</v>
      </c>
      <c r="I295" s="210"/>
      <c r="J295" s="205"/>
      <c r="K295" s="205"/>
      <c r="L295" s="211"/>
      <c r="M295" s="212"/>
      <c r="N295" s="213"/>
      <c r="O295" s="213"/>
      <c r="P295" s="213"/>
      <c r="Q295" s="213"/>
      <c r="R295" s="213"/>
      <c r="S295" s="213"/>
      <c r="T295" s="214"/>
      <c r="AT295" s="215" t="s">
        <v>137</v>
      </c>
      <c r="AU295" s="215" t="s">
        <v>85</v>
      </c>
      <c r="AV295" s="11" t="s">
        <v>85</v>
      </c>
      <c r="AW295" s="11" t="s">
        <v>38</v>
      </c>
      <c r="AX295" s="11" t="s">
        <v>75</v>
      </c>
      <c r="AY295" s="215" t="s">
        <v>128</v>
      </c>
    </row>
    <row r="296" spans="2:65" s="11" customFormat="1" ht="13.5">
      <c r="B296" s="204"/>
      <c r="C296" s="205"/>
      <c r="D296" s="206" t="s">
        <v>137</v>
      </c>
      <c r="E296" s="207" t="s">
        <v>23</v>
      </c>
      <c r="F296" s="208" t="s">
        <v>332</v>
      </c>
      <c r="G296" s="205"/>
      <c r="H296" s="209">
        <v>1.4279999999999999</v>
      </c>
      <c r="I296" s="210"/>
      <c r="J296" s="205"/>
      <c r="K296" s="205"/>
      <c r="L296" s="211"/>
      <c r="M296" s="212"/>
      <c r="N296" s="213"/>
      <c r="O296" s="213"/>
      <c r="P296" s="213"/>
      <c r="Q296" s="213"/>
      <c r="R296" s="213"/>
      <c r="S296" s="213"/>
      <c r="T296" s="214"/>
      <c r="AT296" s="215" t="s">
        <v>137</v>
      </c>
      <c r="AU296" s="215" t="s">
        <v>85</v>
      </c>
      <c r="AV296" s="11" t="s">
        <v>85</v>
      </c>
      <c r="AW296" s="11" t="s">
        <v>38</v>
      </c>
      <c r="AX296" s="11" t="s">
        <v>75</v>
      </c>
      <c r="AY296" s="215" t="s">
        <v>128</v>
      </c>
    </row>
    <row r="297" spans="2:65" s="12" customFormat="1" ht="13.5">
      <c r="B297" s="216"/>
      <c r="C297" s="217"/>
      <c r="D297" s="206" t="s">
        <v>137</v>
      </c>
      <c r="E297" s="218" t="s">
        <v>23</v>
      </c>
      <c r="F297" s="219" t="s">
        <v>140</v>
      </c>
      <c r="G297" s="217"/>
      <c r="H297" s="220">
        <v>1.764</v>
      </c>
      <c r="I297" s="221"/>
      <c r="J297" s="217"/>
      <c r="K297" s="217"/>
      <c r="L297" s="222"/>
      <c r="M297" s="223"/>
      <c r="N297" s="224"/>
      <c r="O297" s="224"/>
      <c r="P297" s="224"/>
      <c r="Q297" s="224"/>
      <c r="R297" s="224"/>
      <c r="S297" s="224"/>
      <c r="T297" s="225"/>
      <c r="AT297" s="226" t="s">
        <v>137</v>
      </c>
      <c r="AU297" s="226" t="s">
        <v>85</v>
      </c>
      <c r="AV297" s="12" t="s">
        <v>135</v>
      </c>
      <c r="AW297" s="12" t="s">
        <v>38</v>
      </c>
      <c r="AX297" s="12" t="s">
        <v>80</v>
      </c>
      <c r="AY297" s="226" t="s">
        <v>128</v>
      </c>
    </row>
    <row r="298" spans="2:65" s="10" customFormat="1" ht="29.85" customHeight="1">
      <c r="B298" s="176"/>
      <c r="C298" s="177"/>
      <c r="D298" s="178" t="s">
        <v>74</v>
      </c>
      <c r="E298" s="190" t="s">
        <v>262</v>
      </c>
      <c r="F298" s="190" t="s">
        <v>333</v>
      </c>
      <c r="G298" s="177"/>
      <c r="H298" s="177"/>
      <c r="I298" s="180"/>
      <c r="J298" s="191">
        <f>BK298</f>
        <v>0</v>
      </c>
      <c r="K298" s="177"/>
      <c r="L298" s="182"/>
      <c r="M298" s="183"/>
      <c r="N298" s="184"/>
      <c r="O298" s="184"/>
      <c r="P298" s="185">
        <f>SUM(P299:P446)</f>
        <v>0</v>
      </c>
      <c r="Q298" s="184"/>
      <c r="R298" s="185">
        <f>SUM(R299:R446)</f>
        <v>4.1845299999999995E-2</v>
      </c>
      <c r="S298" s="184"/>
      <c r="T298" s="186">
        <f>SUM(T299:T446)</f>
        <v>12.615594</v>
      </c>
      <c r="AR298" s="187" t="s">
        <v>80</v>
      </c>
      <c r="AT298" s="188" t="s">
        <v>74</v>
      </c>
      <c r="AU298" s="188" t="s">
        <v>80</v>
      </c>
      <c r="AY298" s="187" t="s">
        <v>128</v>
      </c>
      <c r="BK298" s="189">
        <f>SUM(BK299:BK446)</f>
        <v>0</v>
      </c>
    </row>
    <row r="299" spans="2:65" s="1" customFormat="1" ht="25.5" customHeight="1">
      <c r="B299" s="42"/>
      <c r="C299" s="192" t="s">
        <v>334</v>
      </c>
      <c r="D299" s="192" t="s">
        <v>131</v>
      </c>
      <c r="E299" s="193" t="s">
        <v>335</v>
      </c>
      <c r="F299" s="194" t="s">
        <v>336</v>
      </c>
      <c r="G299" s="195" t="s">
        <v>327</v>
      </c>
      <c r="H299" s="196">
        <v>241</v>
      </c>
      <c r="I299" s="197"/>
      <c r="J299" s="198">
        <f>ROUND(I299*H299,2)</f>
        <v>0</v>
      </c>
      <c r="K299" s="194" t="s">
        <v>143</v>
      </c>
      <c r="L299" s="62"/>
      <c r="M299" s="199" t="s">
        <v>23</v>
      </c>
      <c r="N299" s="200" t="s">
        <v>46</v>
      </c>
      <c r="O299" s="43"/>
      <c r="P299" s="201">
        <f>O299*H299</f>
        <v>0</v>
      </c>
      <c r="Q299" s="201">
        <v>1.2999999999999999E-4</v>
      </c>
      <c r="R299" s="201">
        <f>Q299*H299</f>
        <v>3.1329999999999997E-2</v>
      </c>
      <c r="S299" s="201">
        <v>0</v>
      </c>
      <c r="T299" s="202">
        <f>S299*H299</f>
        <v>0</v>
      </c>
      <c r="AR299" s="24" t="s">
        <v>135</v>
      </c>
      <c r="AT299" s="24" t="s">
        <v>131</v>
      </c>
      <c r="AU299" s="24" t="s">
        <v>85</v>
      </c>
      <c r="AY299" s="24" t="s">
        <v>128</v>
      </c>
      <c r="BE299" s="203">
        <f>IF(N299="základní",J299,0)</f>
        <v>0</v>
      </c>
      <c r="BF299" s="203">
        <f>IF(N299="snížená",J299,0)</f>
        <v>0</v>
      </c>
      <c r="BG299" s="203">
        <f>IF(N299="zákl. přenesená",J299,0)</f>
        <v>0</v>
      </c>
      <c r="BH299" s="203">
        <f>IF(N299="sníž. přenesená",J299,0)</f>
        <v>0</v>
      </c>
      <c r="BI299" s="203">
        <f>IF(N299="nulová",J299,0)</f>
        <v>0</v>
      </c>
      <c r="BJ299" s="24" t="s">
        <v>80</v>
      </c>
      <c r="BK299" s="203">
        <f>ROUND(I299*H299,2)</f>
        <v>0</v>
      </c>
      <c r="BL299" s="24" t="s">
        <v>135</v>
      </c>
      <c r="BM299" s="24" t="s">
        <v>337</v>
      </c>
    </row>
    <row r="300" spans="2:65" s="11" customFormat="1" ht="13.5">
      <c r="B300" s="204"/>
      <c r="C300" s="205"/>
      <c r="D300" s="206" t="s">
        <v>137</v>
      </c>
      <c r="E300" s="207" t="s">
        <v>23</v>
      </c>
      <c r="F300" s="208" t="s">
        <v>338</v>
      </c>
      <c r="G300" s="205"/>
      <c r="H300" s="209">
        <v>241</v>
      </c>
      <c r="I300" s="210"/>
      <c r="J300" s="205"/>
      <c r="K300" s="205"/>
      <c r="L300" s="211"/>
      <c r="M300" s="212"/>
      <c r="N300" s="213"/>
      <c r="O300" s="213"/>
      <c r="P300" s="213"/>
      <c r="Q300" s="213"/>
      <c r="R300" s="213"/>
      <c r="S300" s="213"/>
      <c r="T300" s="214"/>
      <c r="AT300" s="215" t="s">
        <v>137</v>
      </c>
      <c r="AU300" s="215" t="s">
        <v>85</v>
      </c>
      <c r="AV300" s="11" t="s">
        <v>85</v>
      </c>
      <c r="AW300" s="11" t="s">
        <v>38</v>
      </c>
      <c r="AX300" s="11" t="s">
        <v>75</v>
      </c>
      <c r="AY300" s="215" t="s">
        <v>128</v>
      </c>
    </row>
    <row r="301" spans="2:65" s="12" customFormat="1" ht="13.5">
      <c r="B301" s="216"/>
      <c r="C301" s="217"/>
      <c r="D301" s="206" t="s">
        <v>137</v>
      </c>
      <c r="E301" s="218" t="s">
        <v>23</v>
      </c>
      <c r="F301" s="219" t="s">
        <v>140</v>
      </c>
      <c r="G301" s="217"/>
      <c r="H301" s="220">
        <v>241</v>
      </c>
      <c r="I301" s="221"/>
      <c r="J301" s="217"/>
      <c r="K301" s="217"/>
      <c r="L301" s="222"/>
      <c r="M301" s="223"/>
      <c r="N301" s="224"/>
      <c r="O301" s="224"/>
      <c r="P301" s="224"/>
      <c r="Q301" s="224"/>
      <c r="R301" s="224"/>
      <c r="S301" s="224"/>
      <c r="T301" s="225"/>
      <c r="AT301" s="226" t="s">
        <v>137</v>
      </c>
      <c r="AU301" s="226" t="s">
        <v>85</v>
      </c>
      <c r="AV301" s="12" t="s">
        <v>135</v>
      </c>
      <c r="AW301" s="12" t="s">
        <v>38</v>
      </c>
      <c r="AX301" s="12" t="s">
        <v>80</v>
      </c>
      <c r="AY301" s="226" t="s">
        <v>128</v>
      </c>
    </row>
    <row r="302" spans="2:65" s="1" customFormat="1" ht="25.5" customHeight="1">
      <c r="B302" s="42"/>
      <c r="C302" s="192" t="s">
        <v>339</v>
      </c>
      <c r="D302" s="192" t="s">
        <v>131</v>
      </c>
      <c r="E302" s="193" t="s">
        <v>340</v>
      </c>
      <c r="F302" s="194" t="s">
        <v>341</v>
      </c>
      <c r="G302" s="195" t="s">
        <v>327</v>
      </c>
      <c r="H302" s="196">
        <v>13.32</v>
      </c>
      <c r="I302" s="197"/>
      <c r="J302" s="198">
        <f>ROUND(I302*H302,2)</f>
        <v>0</v>
      </c>
      <c r="K302" s="194" t="s">
        <v>143</v>
      </c>
      <c r="L302" s="62"/>
      <c r="M302" s="199" t="s">
        <v>23</v>
      </c>
      <c r="N302" s="200" t="s">
        <v>46</v>
      </c>
      <c r="O302" s="43"/>
      <c r="P302" s="201">
        <f>O302*H302</f>
        <v>0</v>
      </c>
      <c r="Q302" s="201">
        <v>2.0000000000000002E-5</v>
      </c>
      <c r="R302" s="201">
        <f>Q302*H302</f>
        <v>2.6640000000000002E-4</v>
      </c>
      <c r="S302" s="201">
        <v>0</v>
      </c>
      <c r="T302" s="202">
        <f>S302*H302</f>
        <v>0</v>
      </c>
      <c r="AR302" s="24" t="s">
        <v>135</v>
      </c>
      <c r="AT302" s="24" t="s">
        <v>131</v>
      </c>
      <c r="AU302" s="24" t="s">
        <v>85</v>
      </c>
      <c r="AY302" s="24" t="s">
        <v>128</v>
      </c>
      <c r="BE302" s="203">
        <f>IF(N302="základní",J302,0)</f>
        <v>0</v>
      </c>
      <c r="BF302" s="203">
        <f>IF(N302="snížená",J302,0)</f>
        <v>0</v>
      </c>
      <c r="BG302" s="203">
        <f>IF(N302="zákl. přenesená",J302,0)</f>
        <v>0</v>
      </c>
      <c r="BH302" s="203">
        <f>IF(N302="sníž. přenesená",J302,0)</f>
        <v>0</v>
      </c>
      <c r="BI302" s="203">
        <f>IF(N302="nulová",J302,0)</f>
        <v>0</v>
      </c>
      <c r="BJ302" s="24" t="s">
        <v>80</v>
      </c>
      <c r="BK302" s="203">
        <f>ROUND(I302*H302,2)</f>
        <v>0</v>
      </c>
      <c r="BL302" s="24" t="s">
        <v>135</v>
      </c>
      <c r="BM302" s="24" t="s">
        <v>342</v>
      </c>
    </row>
    <row r="303" spans="2:65" s="11" customFormat="1" ht="13.5">
      <c r="B303" s="204"/>
      <c r="C303" s="205"/>
      <c r="D303" s="206" t="s">
        <v>137</v>
      </c>
      <c r="E303" s="207" t="s">
        <v>23</v>
      </c>
      <c r="F303" s="208" t="s">
        <v>343</v>
      </c>
      <c r="G303" s="205"/>
      <c r="H303" s="209">
        <v>3.24</v>
      </c>
      <c r="I303" s="210"/>
      <c r="J303" s="205"/>
      <c r="K303" s="205"/>
      <c r="L303" s="211"/>
      <c r="M303" s="212"/>
      <c r="N303" s="213"/>
      <c r="O303" s="213"/>
      <c r="P303" s="213"/>
      <c r="Q303" s="213"/>
      <c r="R303" s="213"/>
      <c r="S303" s="213"/>
      <c r="T303" s="214"/>
      <c r="AT303" s="215" t="s">
        <v>137</v>
      </c>
      <c r="AU303" s="215" t="s">
        <v>85</v>
      </c>
      <c r="AV303" s="11" t="s">
        <v>85</v>
      </c>
      <c r="AW303" s="11" t="s">
        <v>38</v>
      </c>
      <c r="AX303" s="11" t="s">
        <v>75</v>
      </c>
      <c r="AY303" s="215" t="s">
        <v>128</v>
      </c>
    </row>
    <row r="304" spans="2:65" s="11" customFormat="1" ht="13.5">
      <c r="B304" s="204"/>
      <c r="C304" s="205"/>
      <c r="D304" s="206" t="s">
        <v>137</v>
      </c>
      <c r="E304" s="207" t="s">
        <v>23</v>
      </c>
      <c r="F304" s="208" t="s">
        <v>344</v>
      </c>
      <c r="G304" s="205"/>
      <c r="H304" s="209">
        <v>2.16</v>
      </c>
      <c r="I304" s="210"/>
      <c r="J304" s="205"/>
      <c r="K304" s="205"/>
      <c r="L304" s="211"/>
      <c r="M304" s="212"/>
      <c r="N304" s="213"/>
      <c r="O304" s="213"/>
      <c r="P304" s="213"/>
      <c r="Q304" s="213"/>
      <c r="R304" s="213"/>
      <c r="S304" s="213"/>
      <c r="T304" s="214"/>
      <c r="AT304" s="215" t="s">
        <v>137</v>
      </c>
      <c r="AU304" s="215" t="s">
        <v>85</v>
      </c>
      <c r="AV304" s="11" t="s">
        <v>85</v>
      </c>
      <c r="AW304" s="11" t="s">
        <v>38</v>
      </c>
      <c r="AX304" s="11" t="s">
        <v>75</v>
      </c>
      <c r="AY304" s="215" t="s">
        <v>128</v>
      </c>
    </row>
    <row r="305" spans="2:65" s="11" customFormat="1" ht="13.5">
      <c r="B305" s="204"/>
      <c r="C305" s="205"/>
      <c r="D305" s="206" t="s">
        <v>137</v>
      </c>
      <c r="E305" s="207" t="s">
        <v>23</v>
      </c>
      <c r="F305" s="208" t="s">
        <v>345</v>
      </c>
      <c r="G305" s="205"/>
      <c r="H305" s="209">
        <v>3.24</v>
      </c>
      <c r="I305" s="210"/>
      <c r="J305" s="205"/>
      <c r="K305" s="205"/>
      <c r="L305" s="211"/>
      <c r="M305" s="212"/>
      <c r="N305" s="213"/>
      <c r="O305" s="213"/>
      <c r="P305" s="213"/>
      <c r="Q305" s="213"/>
      <c r="R305" s="213"/>
      <c r="S305" s="213"/>
      <c r="T305" s="214"/>
      <c r="AT305" s="215" t="s">
        <v>137</v>
      </c>
      <c r="AU305" s="215" t="s">
        <v>85</v>
      </c>
      <c r="AV305" s="11" t="s">
        <v>85</v>
      </c>
      <c r="AW305" s="11" t="s">
        <v>38</v>
      </c>
      <c r="AX305" s="11" t="s">
        <v>75</v>
      </c>
      <c r="AY305" s="215" t="s">
        <v>128</v>
      </c>
    </row>
    <row r="306" spans="2:65" s="11" customFormat="1" ht="13.5">
      <c r="B306" s="204"/>
      <c r="C306" s="205"/>
      <c r="D306" s="206" t="s">
        <v>137</v>
      </c>
      <c r="E306" s="207" t="s">
        <v>23</v>
      </c>
      <c r="F306" s="208" t="s">
        <v>346</v>
      </c>
      <c r="G306" s="205"/>
      <c r="H306" s="209">
        <v>3.24</v>
      </c>
      <c r="I306" s="210"/>
      <c r="J306" s="205"/>
      <c r="K306" s="205"/>
      <c r="L306" s="211"/>
      <c r="M306" s="212"/>
      <c r="N306" s="213"/>
      <c r="O306" s="213"/>
      <c r="P306" s="213"/>
      <c r="Q306" s="213"/>
      <c r="R306" s="213"/>
      <c r="S306" s="213"/>
      <c r="T306" s="214"/>
      <c r="AT306" s="215" t="s">
        <v>137</v>
      </c>
      <c r="AU306" s="215" t="s">
        <v>85</v>
      </c>
      <c r="AV306" s="11" t="s">
        <v>85</v>
      </c>
      <c r="AW306" s="11" t="s">
        <v>38</v>
      </c>
      <c r="AX306" s="11" t="s">
        <v>75</v>
      </c>
      <c r="AY306" s="215" t="s">
        <v>128</v>
      </c>
    </row>
    <row r="307" spans="2:65" s="11" customFormat="1" ht="13.5">
      <c r="B307" s="204"/>
      <c r="C307" s="205"/>
      <c r="D307" s="206" t="s">
        <v>137</v>
      </c>
      <c r="E307" s="207" t="s">
        <v>23</v>
      </c>
      <c r="F307" s="208" t="s">
        <v>347</v>
      </c>
      <c r="G307" s="205"/>
      <c r="H307" s="209">
        <v>0.72</v>
      </c>
      <c r="I307" s="210"/>
      <c r="J307" s="205"/>
      <c r="K307" s="205"/>
      <c r="L307" s="211"/>
      <c r="M307" s="212"/>
      <c r="N307" s="213"/>
      <c r="O307" s="213"/>
      <c r="P307" s="213"/>
      <c r="Q307" s="213"/>
      <c r="R307" s="213"/>
      <c r="S307" s="213"/>
      <c r="T307" s="214"/>
      <c r="AT307" s="215" t="s">
        <v>137</v>
      </c>
      <c r="AU307" s="215" t="s">
        <v>85</v>
      </c>
      <c r="AV307" s="11" t="s">
        <v>85</v>
      </c>
      <c r="AW307" s="11" t="s">
        <v>38</v>
      </c>
      <c r="AX307" s="11" t="s">
        <v>75</v>
      </c>
      <c r="AY307" s="215" t="s">
        <v>128</v>
      </c>
    </row>
    <row r="308" spans="2:65" s="11" customFormat="1" ht="13.5">
      <c r="B308" s="204"/>
      <c r="C308" s="205"/>
      <c r="D308" s="206" t="s">
        <v>137</v>
      </c>
      <c r="E308" s="207" t="s">
        <v>23</v>
      </c>
      <c r="F308" s="208" t="s">
        <v>348</v>
      </c>
      <c r="G308" s="205"/>
      <c r="H308" s="209">
        <v>0.72</v>
      </c>
      <c r="I308" s="210"/>
      <c r="J308" s="205"/>
      <c r="K308" s="205"/>
      <c r="L308" s="211"/>
      <c r="M308" s="212"/>
      <c r="N308" s="213"/>
      <c r="O308" s="213"/>
      <c r="P308" s="213"/>
      <c r="Q308" s="213"/>
      <c r="R308" s="213"/>
      <c r="S308" s="213"/>
      <c r="T308" s="214"/>
      <c r="AT308" s="215" t="s">
        <v>137</v>
      </c>
      <c r="AU308" s="215" t="s">
        <v>85</v>
      </c>
      <c r="AV308" s="11" t="s">
        <v>85</v>
      </c>
      <c r="AW308" s="11" t="s">
        <v>38</v>
      </c>
      <c r="AX308" s="11" t="s">
        <v>75</v>
      </c>
      <c r="AY308" s="215" t="s">
        <v>128</v>
      </c>
    </row>
    <row r="309" spans="2:65" s="12" customFormat="1" ht="13.5">
      <c r="B309" s="216"/>
      <c r="C309" s="217"/>
      <c r="D309" s="206" t="s">
        <v>137</v>
      </c>
      <c r="E309" s="218" t="s">
        <v>23</v>
      </c>
      <c r="F309" s="219" t="s">
        <v>140</v>
      </c>
      <c r="G309" s="217"/>
      <c r="H309" s="220">
        <v>13.32</v>
      </c>
      <c r="I309" s="221"/>
      <c r="J309" s="217"/>
      <c r="K309" s="217"/>
      <c r="L309" s="222"/>
      <c r="M309" s="223"/>
      <c r="N309" s="224"/>
      <c r="O309" s="224"/>
      <c r="P309" s="224"/>
      <c r="Q309" s="224"/>
      <c r="R309" s="224"/>
      <c r="S309" s="224"/>
      <c r="T309" s="225"/>
      <c r="AT309" s="226" t="s">
        <v>137</v>
      </c>
      <c r="AU309" s="226" t="s">
        <v>85</v>
      </c>
      <c r="AV309" s="12" t="s">
        <v>135</v>
      </c>
      <c r="AW309" s="12" t="s">
        <v>38</v>
      </c>
      <c r="AX309" s="12" t="s">
        <v>80</v>
      </c>
      <c r="AY309" s="226" t="s">
        <v>128</v>
      </c>
    </row>
    <row r="310" spans="2:65" s="1" customFormat="1" ht="25.5" customHeight="1">
      <c r="B310" s="42"/>
      <c r="C310" s="192" t="s">
        <v>349</v>
      </c>
      <c r="D310" s="192" t="s">
        <v>131</v>
      </c>
      <c r="E310" s="193" t="s">
        <v>350</v>
      </c>
      <c r="F310" s="194" t="s">
        <v>351</v>
      </c>
      <c r="G310" s="195" t="s">
        <v>327</v>
      </c>
      <c r="H310" s="196">
        <v>30</v>
      </c>
      <c r="I310" s="197"/>
      <c r="J310" s="198">
        <f>ROUND(I310*H310,2)</f>
        <v>0</v>
      </c>
      <c r="K310" s="194" t="s">
        <v>143</v>
      </c>
      <c r="L310" s="62"/>
      <c r="M310" s="199" t="s">
        <v>23</v>
      </c>
      <c r="N310" s="200" t="s">
        <v>46</v>
      </c>
      <c r="O310" s="43"/>
      <c r="P310" s="201">
        <f>O310*H310</f>
        <v>0</v>
      </c>
      <c r="Q310" s="201">
        <v>2.0000000000000002E-5</v>
      </c>
      <c r="R310" s="201">
        <f>Q310*H310</f>
        <v>6.0000000000000006E-4</v>
      </c>
      <c r="S310" s="201">
        <v>0</v>
      </c>
      <c r="T310" s="202">
        <f>S310*H310</f>
        <v>0</v>
      </c>
      <c r="AR310" s="24" t="s">
        <v>135</v>
      </c>
      <c r="AT310" s="24" t="s">
        <v>131</v>
      </c>
      <c r="AU310" s="24" t="s">
        <v>85</v>
      </c>
      <c r="AY310" s="24" t="s">
        <v>128</v>
      </c>
      <c r="BE310" s="203">
        <f>IF(N310="základní",J310,0)</f>
        <v>0</v>
      </c>
      <c r="BF310" s="203">
        <f>IF(N310="snížená",J310,0)</f>
        <v>0</v>
      </c>
      <c r="BG310" s="203">
        <f>IF(N310="zákl. přenesená",J310,0)</f>
        <v>0</v>
      </c>
      <c r="BH310" s="203">
        <f>IF(N310="sníž. přenesená",J310,0)</f>
        <v>0</v>
      </c>
      <c r="BI310" s="203">
        <f>IF(N310="nulová",J310,0)</f>
        <v>0</v>
      </c>
      <c r="BJ310" s="24" t="s">
        <v>80</v>
      </c>
      <c r="BK310" s="203">
        <f>ROUND(I310*H310,2)</f>
        <v>0</v>
      </c>
      <c r="BL310" s="24" t="s">
        <v>135</v>
      </c>
      <c r="BM310" s="24" t="s">
        <v>352</v>
      </c>
    </row>
    <row r="311" spans="2:65" s="11" customFormat="1" ht="13.5">
      <c r="B311" s="204"/>
      <c r="C311" s="205"/>
      <c r="D311" s="206" t="s">
        <v>137</v>
      </c>
      <c r="E311" s="207" t="s">
        <v>23</v>
      </c>
      <c r="F311" s="208" t="s">
        <v>353</v>
      </c>
      <c r="G311" s="205"/>
      <c r="H311" s="209">
        <v>25.2</v>
      </c>
      <c r="I311" s="210"/>
      <c r="J311" s="205"/>
      <c r="K311" s="205"/>
      <c r="L311" s="211"/>
      <c r="M311" s="212"/>
      <c r="N311" s="213"/>
      <c r="O311" s="213"/>
      <c r="P311" s="213"/>
      <c r="Q311" s="213"/>
      <c r="R311" s="213"/>
      <c r="S311" s="213"/>
      <c r="T311" s="214"/>
      <c r="AT311" s="215" t="s">
        <v>137</v>
      </c>
      <c r="AU311" s="215" t="s">
        <v>85</v>
      </c>
      <c r="AV311" s="11" t="s">
        <v>85</v>
      </c>
      <c r="AW311" s="11" t="s">
        <v>38</v>
      </c>
      <c r="AX311" s="11" t="s">
        <v>75</v>
      </c>
      <c r="AY311" s="215" t="s">
        <v>128</v>
      </c>
    </row>
    <row r="312" spans="2:65" s="11" customFormat="1" ht="13.5">
      <c r="B312" s="204"/>
      <c r="C312" s="205"/>
      <c r="D312" s="206" t="s">
        <v>137</v>
      </c>
      <c r="E312" s="207" t="s">
        <v>23</v>
      </c>
      <c r="F312" s="208" t="s">
        <v>354</v>
      </c>
      <c r="G312" s="205"/>
      <c r="H312" s="209">
        <v>4.8</v>
      </c>
      <c r="I312" s="210"/>
      <c r="J312" s="205"/>
      <c r="K312" s="205"/>
      <c r="L312" s="211"/>
      <c r="M312" s="212"/>
      <c r="N312" s="213"/>
      <c r="O312" s="213"/>
      <c r="P312" s="213"/>
      <c r="Q312" s="213"/>
      <c r="R312" s="213"/>
      <c r="S312" s="213"/>
      <c r="T312" s="214"/>
      <c r="AT312" s="215" t="s">
        <v>137</v>
      </c>
      <c r="AU312" s="215" t="s">
        <v>85</v>
      </c>
      <c r="AV312" s="11" t="s">
        <v>85</v>
      </c>
      <c r="AW312" s="11" t="s">
        <v>38</v>
      </c>
      <c r="AX312" s="11" t="s">
        <v>75</v>
      </c>
      <c r="AY312" s="215" t="s">
        <v>128</v>
      </c>
    </row>
    <row r="313" spans="2:65" s="12" customFormat="1" ht="13.5">
      <c r="B313" s="216"/>
      <c r="C313" s="217"/>
      <c r="D313" s="206" t="s">
        <v>137</v>
      </c>
      <c r="E313" s="218" t="s">
        <v>23</v>
      </c>
      <c r="F313" s="219" t="s">
        <v>140</v>
      </c>
      <c r="G313" s="217"/>
      <c r="H313" s="220">
        <v>30</v>
      </c>
      <c r="I313" s="221"/>
      <c r="J313" s="217"/>
      <c r="K313" s="217"/>
      <c r="L313" s="222"/>
      <c r="M313" s="223"/>
      <c r="N313" s="224"/>
      <c r="O313" s="224"/>
      <c r="P313" s="224"/>
      <c r="Q313" s="224"/>
      <c r="R313" s="224"/>
      <c r="S313" s="224"/>
      <c r="T313" s="225"/>
      <c r="AT313" s="226" t="s">
        <v>137</v>
      </c>
      <c r="AU313" s="226" t="s">
        <v>85</v>
      </c>
      <c r="AV313" s="12" t="s">
        <v>135</v>
      </c>
      <c r="AW313" s="12" t="s">
        <v>38</v>
      </c>
      <c r="AX313" s="12" t="s">
        <v>80</v>
      </c>
      <c r="AY313" s="226" t="s">
        <v>128</v>
      </c>
    </row>
    <row r="314" spans="2:65" s="1" customFormat="1" ht="25.5" customHeight="1">
      <c r="B314" s="42"/>
      <c r="C314" s="192" t="s">
        <v>355</v>
      </c>
      <c r="D314" s="192" t="s">
        <v>131</v>
      </c>
      <c r="E314" s="193" t="s">
        <v>356</v>
      </c>
      <c r="F314" s="194" t="s">
        <v>357</v>
      </c>
      <c r="G314" s="195" t="s">
        <v>327</v>
      </c>
      <c r="H314" s="196">
        <v>273.75</v>
      </c>
      <c r="I314" s="197"/>
      <c r="J314" s="198">
        <f>ROUND(I314*H314,2)</f>
        <v>0</v>
      </c>
      <c r="K314" s="194" t="s">
        <v>143</v>
      </c>
      <c r="L314" s="62"/>
      <c r="M314" s="199" t="s">
        <v>23</v>
      </c>
      <c r="N314" s="200" t="s">
        <v>46</v>
      </c>
      <c r="O314" s="43"/>
      <c r="P314" s="201">
        <f>O314*H314</f>
        <v>0</v>
      </c>
      <c r="Q314" s="201">
        <v>2.0000000000000002E-5</v>
      </c>
      <c r="R314" s="201">
        <f>Q314*H314</f>
        <v>5.4750000000000007E-3</v>
      </c>
      <c r="S314" s="201">
        <v>0</v>
      </c>
      <c r="T314" s="202">
        <f>S314*H314</f>
        <v>0</v>
      </c>
      <c r="AR314" s="24" t="s">
        <v>135</v>
      </c>
      <c r="AT314" s="24" t="s">
        <v>131</v>
      </c>
      <c r="AU314" s="24" t="s">
        <v>85</v>
      </c>
      <c r="AY314" s="24" t="s">
        <v>128</v>
      </c>
      <c r="BE314" s="203">
        <f>IF(N314="základní",J314,0)</f>
        <v>0</v>
      </c>
      <c r="BF314" s="203">
        <f>IF(N314="snížená",J314,0)</f>
        <v>0</v>
      </c>
      <c r="BG314" s="203">
        <f>IF(N314="zákl. přenesená",J314,0)</f>
        <v>0</v>
      </c>
      <c r="BH314" s="203">
        <f>IF(N314="sníž. přenesená",J314,0)</f>
        <v>0</v>
      </c>
      <c r="BI314" s="203">
        <f>IF(N314="nulová",J314,0)</f>
        <v>0</v>
      </c>
      <c r="BJ314" s="24" t="s">
        <v>80</v>
      </c>
      <c r="BK314" s="203">
        <f>ROUND(I314*H314,2)</f>
        <v>0</v>
      </c>
      <c r="BL314" s="24" t="s">
        <v>135</v>
      </c>
      <c r="BM314" s="24" t="s">
        <v>358</v>
      </c>
    </row>
    <row r="315" spans="2:65" s="11" customFormat="1" ht="13.5">
      <c r="B315" s="204"/>
      <c r="C315" s="205"/>
      <c r="D315" s="206" t="s">
        <v>137</v>
      </c>
      <c r="E315" s="207" t="s">
        <v>23</v>
      </c>
      <c r="F315" s="208" t="s">
        <v>359</v>
      </c>
      <c r="G315" s="205"/>
      <c r="H315" s="209">
        <v>23.52</v>
      </c>
      <c r="I315" s="210"/>
      <c r="J315" s="205"/>
      <c r="K315" s="205"/>
      <c r="L315" s="211"/>
      <c r="M315" s="212"/>
      <c r="N315" s="213"/>
      <c r="O315" s="213"/>
      <c r="P315" s="213"/>
      <c r="Q315" s="213"/>
      <c r="R315" s="213"/>
      <c r="S315" s="213"/>
      <c r="T315" s="214"/>
      <c r="AT315" s="215" t="s">
        <v>137</v>
      </c>
      <c r="AU315" s="215" t="s">
        <v>85</v>
      </c>
      <c r="AV315" s="11" t="s">
        <v>85</v>
      </c>
      <c r="AW315" s="11" t="s">
        <v>38</v>
      </c>
      <c r="AX315" s="11" t="s">
        <v>75</v>
      </c>
      <c r="AY315" s="215" t="s">
        <v>128</v>
      </c>
    </row>
    <row r="316" spans="2:65" s="11" customFormat="1" ht="13.5">
      <c r="B316" s="204"/>
      <c r="C316" s="205"/>
      <c r="D316" s="206" t="s">
        <v>137</v>
      </c>
      <c r="E316" s="207" t="s">
        <v>23</v>
      </c>
      <c r="F316" s="208" t="s">
        <v>360</v>
      </c>
      <c r="G316" s="205"/>
      <c r="H316" s="209">
        <v>13.44</v>
      </c>
      <c r="I316" s="210"/>
      <c r="J316" s="205"/>
      <c r="K316" s="205"/>
      <c r="L316" s="211"/>
      <c r="M316" s="212"/>
      <c r="N316" s="213"/>
      <c r="O316" s="213"/>
      <c r="P316" s="213"/>
      <c r="Q316" s="213"/>
      <c r="R316" s="213"/>
      <c r="S316" s="213"/>
      <c r="T316" s="214"/>
      <c r="AT316" s="215" t="s">
        <v>137</v>
      </c>
      <c r="AU316" s="215" t="s">
        <v>85</v>
      </c>
      <c r="AV316" s="11" t="s">
        <v>85</v>
      </c>
      <c r="AW316" s="11" t="s">
        <v>38</v>
      </c>
      <c r="AX316" s="11" t="s">
        <v>75</v>
      </c>
      <c r="AY316" s="215" t="s">
        <v>128</v>
      </c>
    </row>
    <row r="317" spans="2:65" s="11" customFormat="1" ht="13.5">
      <c r="B317" s="204"/>
      <c r="C317" s="205"/>
      <c r="D317" s="206" t="s">
        <v>137</v>
      </c>
      <c r="E317" s="207" t="s">
        <v>23</v>
      </c>
      <c r="F317" s="208" t="s">
        <v>361</v>
      </c>
      <c r="G317" s="205"/>
      <c r="H317" s="209">
        <v>17.399999999999999</v>
      </c>
      <c r="I317" s="210"/>
      <c r="J317" s="205"/>
      <c r="K317" s="205"/>
      <c r="L317" s="211"/>
      <c r="M317" s="212"/>
      <c r="N317" s="213"/>
      <c r="O317" s="213"/>
      <c r="P317" s="213"/>
      <c r="Q317" s="213"/>
      <c r="R317" s="213"/>
      <c r="S317" s="213"/>
      <c r="T317" s="214"/>
      <c r="AT317" s="215" t="s">
        <v>137</v>
      </c>
      <c r="AU317" s="215" t="s">
        <v>85</v>
      </c>
      <c r="AV317" s="11" t="s">
        <v>85</v>
      </c>
      <c r="AW317" s="11" t="s">
        <v>38</v>
      </c>
      <c r="AX317" s="11" t="s">
        <v>75</v>
      </c>
      <c r="AY317" s="215" t="s">
        <v>128</v>
      </c>
    </row>
    <row r="318" spans="2:65" s="11" customFormat="1" ht="13.5">
      <c r="B318" s="204"/>
      <c r="C318" s="205"/>
      <c r="D318" s="206" t="s">
        <v>137</v>
      </c>
      <c r="E318" s="207" t="s">
        <v>23</v>
      </c>
      <c r="F318" s="208" t="s">
        <v>362</v>
      </c>
      <c r="G318" s="205"/>
      <c r="H318" s="209">
        <v>17.399999999999999</v>
      </c>
      <c r="I318" s="210"/>
      <c r="J318" s="205"/>
      <c r="K318" s="205"/>
      <c r="L318" s="211"/>
      <c r="M318" s="212"/>
      <c r="N318" s="213"/>
      <c r="O318" s="213"/>
      <c r="P318" s="213"/>
      <c r="Q318" s="213"/>
      <c r="R318" s="213"/>
      <c r="S318" s="213"/>
      <c r="T318" s="214"/>
      <c r="AT318" s="215" t="s">
        <v>137</v>
      </c>
      <c r="AU318" s="215" t="s">
        <v>85</v>
      </c>
      <c r="AV318" s="11" t="s">
        <v>85</v>
      </c>
      <c r="AW318" s="11" t="s">
        <v>38</v>
      </c>
      <c r="AX318" s="11" t="s">
        <v>75</v>
      </c>
      <c r="AY318" s="215" t="s">
        <v>128</v>
      </c>
    </row>
    <row r="319" spans="2:65" s="11" customFormat="1" ht="13.5">
      <c r="B319" s="204"/>
      <c r="C319" s="205"/>
      <c r="D319" s="206" t="s">
        <v>137</v>
      </c>
      <c r="E319" s="207" t="s">
        <v>23</v>
      </c>
      <c r="F319" s="208" t="s">
        <v>363</v>
      </c>
      <c r="G319" s="205"/>
      <c r="H319" s="209">
        <v>4.0350000000000001</v>
      </c>
      <c r="I319" s="210"/>
      <c r="J319" s="205"/>
      <c r="K319" s="205"/>
      <c r="L319" s="211"/>
      <c r="M319" s="212"/>
      <c r="N319" s="213"/>
      <c r="O319" s="213"/>
      <c r="P319" s="213"/>
      <c r="Q319" s="213"/>
      <c r="R319" s="213"/>
      <c r="S319" s="213"/>
      <c r="T319" s="214"/>
      <c r="AT319" s="215" t="s">
        <v>137</v>
      </c>
      <c r="AU319" s="215" t="s">
        <v>85</v>
      </c>
      <c r="AV319" s="11" t="s">
        <v>85</v>
      </c>
      <c r="AW319" s="11" t="s">
        <v>38</v>
      </c>
      <c r="AX319" s="11" t="s">
        <v>75</v>
      </c>
      <c r="AY319" s="215" t="s">
        <v>128</v>
      </c>
    </row>
    <row r="320" spans="2:65" s="11" customFormat="1" ht="13.5">
      <c r="B320" s="204"/>
      <c r="C320" s="205"/>
      <c r="D320" s="206" t="s">
        <v>137</v>
      </c>
      <c r="E320" s="207" t="s">
        <v>23</v>
      </c>
      <c r="F320" s="208" t="s">
        <v>364</v>
      </c>
      <c r="G320" s="205"/>
      <c r="H320" s="209">
        <v>4.0350000000000001</v>
      </c>
      <c r="I320" s="210"/>
      <c r="J320" s="205"/>
      <c r="K320" s="205"/>
      <c r="L320" s="211"/>
      <c r="M320" s="212"/>
      <c r="N320" s="213"/>
      <c r="O320" s="213"/>
      <c r="P320" s="213"/>
      <c r="Q320" s="213"/>
      <c r="R320" s="213"/>
      <c r="S320" s="213"/>
      <c r="T320" s="214"/>
      <c r="AT320" s="215" t="s">
        <v>137</v>
      </c>
      <c r="AU320" s="215" t="s">
        <v>85</v>
      </c>
      <c r="AV320" s="11" t="s">
        <v>85</v>
      </c>
      <c r="AW320" s="11" t="s">
        <v>38</v>
      </c>
      <c r="AX320" s="11" t="s">
        <v>75</v>
      </c>
      <c r="AY320" s="215" t="s">
        <v>128</v>
      </c>
    </row>
    <row r="321" spans="2:65" s="11" customFormat="1" ht="13.5">
      <c r="B321" s="204"/>
      <c r="C321" s="205"/>
      <c r="D321" s="206" t="s">
        <v>137</v>
      </c>
      <c r="E321" s="207" t="s">
        <v>23</v>
      </c>
      <c r="F321" s="208" t="s">
        <v>365</v>
      </c>
      <c r="G321" s="205"/>
      <c r="H321" s="209">
        <v>48.96</v>
      </c>
      <c r="I321" s="210"/>
      <c r="J321" s="205"/>
      <c r="K321" s="205"/>
      <c r="L321" s="211"/>
      <c r="M321" s="212"/>
      <c r="N321" s="213"/>
      <c r="O321" s="213"/>
      <c r="P321" s="213"/>
      <c r="Q321" s="213"/>
      <c r="R321" s="213"/>
      <c r="S321" s="213"/>
      <c r="T321" s="214"/>
      <c r="AT321" s="215" t="s">
        <v>137</v>
      </c>
      <c r="AU321" s="215" t="s">
        <v>85</v>
      </c>
      <c r="AV321" s="11" t="s">
        <v>85</v>
      </c>
      <c r="AW321" s="11" t="s">
        <v>38</v>
      </c>
      <c r="AX321" s="11" t="s">
        <v>75</v>
      </c>
      <c r="AY321" s="215" t="s">
        <v>128</v>
      </c>
    </row>
    <row r="322" spans="2:65" s="11" customFormat="1" ht="13.5">
      <c r="B322" s="204"/>
      <c r="C322" s="205"/>
      <c r="D322" s="206" t="s">
        <v>137</v>
      </c>
      <c r="E322" s="207" t="s">
        <v>23</v>
      </c>
      <c r="F322" s="208" t="s">
        <v>366</v>
      </c>
      <c r="G322" s="205"/>
      <c r="H322" s="209">
        <v>48.96</v>
      </c>
      <c r="I322" s="210"/>
      <c r="J322" s="205"/>
      <c r="K322" s="205"/>
      <c r="L322" s="211"/>
      <c r="M322" s="212"/>
      <c r="N322" s="213"/>
      <c r="O322" s="213"/>
      <c r="P322" s="213"/>
      <c r="Q322" s="213"/>
      <c r="R322" s="213"/>
      <c r="S322" s="213"/>
      <c r="T322" s="214"/>
      <c r="AT322" s="215" t="s">
        <v>137</v>
      </c>
      <c r="AU322" s="215" t="s">
        <v>85</v>
      </c>
      <c r="AV322" s="11" t="s">
        <v>85</v>
      </c>
      <c r="AW322" s="11" t="s">
        <v>38</v>
      </c>
      <c r="AX322" s="11" t="s">
        <v>75</v>
      </c>
      <c r="AY322" s="215" t="s">
        <v>128</v>
      </c>
    </row>
    <row r="323" spans="2:65" s="11" customFormat="1" ht="13.5">
      <c r="B323" s="204"/>
      <c r="C323" s="205"/>
      <c r="D323" s="206" t="s">
        <v>137</v>
      </c>
      <c r="E323" s="207" t="s">
        <v>23</v>
      </c>
      <c r="F323" s="208" t="s">
        <v>367</v>
      </c>
      <c r="G323" s="205"/>
      <c r="H323" s="209">
        <v>6.24</v>
      </c>
      <c r="I323" s="210"/>
      <c r="J323" s="205"/>
      <c r="K323" s="205"/>
      <c r="L323" s="211"/>
      <c r="M323" s="212"/>
      <c r="N323" s="213"/>
      <c r="O323" s="213"/>
      <c r="P323" s="213"/>
      <c r="Q323" s="213"/>
      <c r="R323" s="213"/>
      <c r="S323" s="213"/>
      <c r="T323" s="214"/>
      <c r="AT323" s="215" t="s">
        <v>137</v>
      </c>
      <c r="AU323" s="215" t="s">
        <v>85</v>
      </c>
      <c r="AV323" s="11" t="s">
        <v>85</v>
      </c>
      <c r="AW323" s="11" t="s">
        <v>38</v>
      </c>
      <c r="AX323" s="11" t="s">
        <v>75</v>
      </c>
      <c r="AY323" s="215" t="s">
        <v>128</v>
      </c>
    </row>
    <row r="324" spans="2:65" s="11" customFormat="1" ht="13.5">
      <c r="B324" s="204"/>
      <c r="C324" s="205"/>
      <c r="D324" s="206" t="s">
        <v>137</v>
      </c>
      <c r="E324" s="207" t="s">
        <v>23</v>
      </c>
      <c r="F324" s="208" t="s">
        <v>368</v>
      </c>
      <c r="G324" s="205"/>
      <c r="H324" s="209">
        <v>6.72</v>
      </c>
      <c r="I324" s="210"/>
      <c r="J324" s="205"/>
      <c r="K324" s="205"/>
      <c r="L324" s="211"/>
      <c r="M324" s="212"/>
      <c r="N324" s="213"/>
      <c r="O324" s="213"/>
      <c r="P324" s="213"/>
      <c r="Q324" s="213"/>
      <c r="R324" s="213"/>
      <c r="S324" s="213"/>
      <c r="T324" s="214"/>
      <c r="AT324" s="215" t="s">
        <v>137</v>
      </c>
      <c r="AU324" s="215" t="s">
        <v>85</v>
      </c>
      <c r="AV324" s="11" t="s">
        <v>85</v>
      </c>
      <c r="AW324" s="11" t="s">
        <v>38</v>
      </c>
      <c r="AX324" s="11" t="s">
        <v>75</v>
      </c>
      <c r="AY324" s="215" t="s">
        <v>128</v>
      </c>
    </row>
    <row r="325" spans="2:65" s="11" customFormat="1" ht="13.5">
      <c r="B325" s="204"/>
      <c r="C325" s="205"/>
      <c r="D325" s="206" t="s">
        <v>137</v>
      </c>
      <c r="E325" s="207" t="s">
        <v>23</v>
      </c>
      <c r="F325" s="208" t="s">
        <v>369</v>
      </c>
      <c r="G325" s="205"/>
      <c r="H325" s="209">
        <v>6.24</v>
      </c>
      <c r="I325" s="210"/>
      <c r="J325" s="205"/>
      <c r="K325" s="205"/>
      <c r="L325" s="211"/>
      <c r="M325" s="212"/>
      <c r="N325" s="213"/>
      <c r="O325" s="213"/>
      <c r="P325" s="213"/>
      <c r="Q325" s="213"/>
      <c r="R325" s="213"/>
      <c r="S325" s="213"/>
      <c r="T325" s="214"/>
      <c r="AT325" s="215" t="s">
        <v>137</v>
      </c>
      <c r="AU325" s="215" t="s">
        <v>85</v>
      </c>
      <c r="AV325" s="11" t="s">
        <v>85</v>
      </c>
      <c r="AW325" s="11" t="s">
        <v>38</v>
      </c>
      <c r="AX325" s="11" t="s">
        <v>75</v>
      </c>
      <c r="AY325" s="215" t="s">
        <v>128</v>
      </c>
    </row>
    <row r="326" spans="2:65" s="11" customFormat="1" ht="13.5">
      <c r="B326" s="204"/>
      <c r="C326" s="205"/>
      <c r="D326" s="206" t="s">
        <v>137</v>
      </c>
      <c r="E326" s="207" t="s">
        <v>23</v>
      </c>
      <c r="F326" s="208" t="s">
        <v>370</v>
      </c>
      <c r="G326" s="205"/>
      <c r="H326" s="209">
        <v>6.72</v>
      </c>
      <c r="I326" s="210"/>
      <c r="J326" s="205"/>
      <c r="K326" s="205"/>
      <c r="L326" s="211"/>
      <c r="M326" s="212"/>
      <c r="N326" s="213"/>
      <c r="O326" s="213"/>
      <c r="P326" s="213"/>
      <c r="Q326" s="213"/>
      <c r="R326" s="213"/>
      <c r="S326" s="213"/>
      <c r="T326" s="214"/>
      <c r="AT326" s="215" t="s">
        <v>137</v>
      </c>
      <c r="AU326" s="215" t="s">
        <v>85</v>
      </c>
      <c r="AV326" s="11" t="s">
        <v>85</v>
      </c>
      <c r="AW326" s="11" t="s">
        <v>38</v>
      </c>
      <c r="AX326" s="11" t="s">
        <v>75</v>
      </c>
      <c r="AY326" s="215" t="s">
        <v>128</v>
      </c>
    </row>
    <row r="327" spans="2:65" s="11" customFormat="1" ht="13.5">
      <c r="B327" s="204"/>
      <c r="C327" s="205"/>
      <c r="D327" s="206" t="s">
        <v>137</v>
      </c>
      <c r="E327" s="207" t="s">
        <v>23</v>
      </c>
      <c r="F327" s="208" t="s">
        <v>371</v>
      </c>
      <c r="G327" s="205"/>
      <c r="H327" s="209">
        <v>16.32</v>
      </c>
      <c r="I327" s="210"/>
      <c r="J327" s="205"/>
      <c r="K327" s="205"/>
      <c r="L327" s="211"/>
      <c r="M327" s="212"/>
      <c r="N327" s="213"/>
      <c r="O327" s="213"/>
      <c r="P327" s="213"/>
      <c r="Q327" s="213"/>
      <c r="R327" s="213"/>
      <c r="S327" s="213"/>
      <c r="T327" s="214"/>
      <c r="AT327" s="215" t="s">
        <v>137</v>
      </c>
      <c r="AU327" s="215" t="s">
        <v>85</v>
      </c>
      <c r="AV327" s="11" t="s">
        <v>85</v>
      </c>
      <c r="AW327" s="11" t="s">
        <v>38</v>
      </c>
      <c r="AX327" s="11" t="s">
        <v>75</v>
      </c>
      <c r="AY327" s="215" t="s">
        <v>128</v>
      </c>
    </row>
    <row r="328" spans="2:65" s="11" customFormat="1" ht="13.5">
      <c r="B328" s="204"/>
      <c r="C328" s="205"/>
      <c r="D328" s="206" t="s">
        <v>137</v>
      </c>
      <c r="E328" s="207" t="s">
        <v>23</v>
      </c>
      <c r="F328" s="208" t="s">
        <v>372</v>
      </c>
      <c r="G328" s="205"/>
      <c r="H328" s="209">
        <v>13.44</v>
      </c>
      <c r="I328" s="210"/>
      <c r="J328" s="205"/>
      <c r="K328" s="205"/>
      <c r="L328" s="211"/>
      <c r="M328" s="212"/>
      <c r="N328" s="213"/>
      <c r="O328" s="213"/>
      <c r="P328" s="213"/>
      <c r="Q328" s="213"/>
      <c r="R328" s="213"/>
      <c r="S328" s="213"/>
      <c r="T328" s="214"/>
      <c r="AT328" s="215" t="s">
        <v>137</v>
      </c>
      <c r="AU328" s="215" t="s">
        <v>85</v>
      </c>
      <c r="AV328" s="11" t="s">
        <v>85</v>
      </c>
      <c r="AW328" s="11" t="s">
        <v>38</v>
      </c>
      <c r="AX328" s="11" t="s">
        <v>75</v>
      </c>
      <c r="AY328" s="215" t="s">
        <v>128</v>
      </c>
    </row>
    <row r="329" spans="2:65" s="11" customFormat="1" ht="13.5">
      <c r="B329" s="204"/>
      <c r="C329" s="205"/>
      <c r="D329" s="206" t="s">
        <v>137</v>
      </c>
      <c r="E329" s="207" t="s">
        <v>23</v>
      </c>
      <c r="F329" s="208" t="s">
        <v>373</v>
      </c>
      <c r="G329" s="205"/>
      <c r="H329" s="209">
        <v>13.44</v>
      </c>
      <c r="I329" s="210"/>
      <c r="J329" s="205"/>
      <c r="K329" s="205"/>
      <c r="L329" s="211"/>
      <c r="M329" s="212"/>
      <c r="N329" s="213"/>
      <c r="O329" s="213"/>
      <c r="P329" s="213"/>
      <c r="Q329" s="213"/>
      <c r="R329" s="213"/>
      <c r="S329" s="213"/>
      <c r="T329" s="214"/>
      <c r="AT329" s="215" t="s">
        <v>137</v>
      </c>
      <c r="AU329" s="215" t="s">
        <v>85</v>
      </c>
      <c r="AV329" s="11" t="s">
        <v>85</v>
      </c>
      <c r="AW329" s="11" t="s">
        <v>38</v>
      </c>
      <c r="AX329" s="11" t="s">
        <v>75</v>
      </c>
      <c r="AY329" s="215" t="s">
        <v>128</v>
      </c>
    </row>
    <row r="330" spans="2:65" s="11" customFormat="1" ht="13.5">
      <c r="B330" s="204"/>
      <c r="C330" s="205"/>
      <c r="D330" s="206" t="s">
        <v>137</v>
      </c>
      <c r="E330" s="207" t="s">
        <v>23</v>
      </c>
      <c r="F330" s="208" t="s">
        <v>374</v>
      </c>
      <c r="G330" s="205"/>
      <c r="H330" s="209">
        <v>6.72</v>
      </c>
      <c r="I330" s="210"/>
      <c r="J330" s="205"/>
      <c r="K330" s="205"/>
      <c r="L330" s="211"/>
      <c r="M330" s="212"/>
      <c r="N330" s="213"/>
      <c r="O330" s="213"/>
      <c r="P330" s="213"/>
      <c r="Q330" s="213"/>
      <c r="R330" s="213"/>
      <c r="S330" s="213"/>
      <c r="T330" s="214"/>
      <c r="AT330" s="215" t="s">
        <v>137</v>
      </c>
      <c r="AU330" s="215" t="s">
        <v>85</v>
      </c>
      <c r="AV330" s="11" t="s">
        <v>85</v>
      </c>
      <c r="AW330" s="11" t="s">
        <v>38</v>
      </c>
      <c r="AX330" s="11" t="s">
        <v>75</v>
      </c>
      <c r="AY330" s="215" t="s">
        <v>128</v>
      </c>
    </row>
    <row r="331" spans="2:65" s="11" customFormat="1" ht="13.5">
      <c r="B331" s="204"/>
      <c r="C331" s="205"/>
      <c r="D331" s="206" t="s">
        <v>137</v>
      </c>
      <c r="E331" s="207" t="s">
        <v>23</v>
      </c>
      <c r="F331" s="208" t="s">
        <v>375</v>
      </c>
      <c r="G331" s="205"/>
      <c r="H331" s="209">
        <v>6.72</v>
      </c>
      <c r="I331" s="210"/>
      <c r="J331" s="205"/>
      <c r="K331" s="205"/>
      <c r="L331" s="211"/>
      <c r="M331" s="212"/>
      <c r="N331" s="213"/>
      <c r="O331" s="213"/>
      <c r="P331" s="213"/>
      <c r="Q331" s="213"/>
      <c r="R331" s="213"/>
      <c r="S331" s="213"/>
      <c r="T331" s="214"/>
      <c r="AT331" s="215" t="s">
        <v>137</v>
      </c>
      <c r="AU331" s="215" t="s">
        <v>85</v>
      </c>
      <c r="AV331" s="11" t="s">
        <v>85</v>
      </c>
      <c r="AW331" s="11" t="s">
        <v>38</v>
      </c>
      <c r="AX331" s="11" t="s">
        <v>75</v>
      </c>
      <c r="AY331" s="215" t="s">
        <v>128</v>
      </c>
    </row>
    <row r="332" spans="2:65" s="11" customFormat="1" ht="13.5">
      <c r="B332" s="204"/>
      <c r="C332" s="205"/>
      <c r="D332" s="206" t="s">
        <v>137</v>
      </c>
      <c r="E332" s="207" t="s">
        <v>23</v>
      </c>
      <c r="F332" s="208" t="s">
        <v>376</v>
      </c>
      <c r="G332" s="205"/>
      <c r="H332" s="209">
        <v>6.72</v>
      </c>
      <c r="I332" s="210"/>
      <c r="J332" s="205"/>
      <c r="K332" s="205"/>
      <c r="L332" s="211"/>
      <c r="M332" s="212"/>
      <c r="N332" s="213"/>
      <c r="O332" s="213"/>
      <c r="P332" s="213"/>
      <c r="Q332" s="213"/>
      <c r="R332" s="213"/>
      <c r="S332" s="213"/>
      <c r="T332" s="214"/>
      <c r="AT332" s="215" t="s">
        <v>137</v>
      </c>
      <c r="AU332" s="215" t="s">
        <v>85</v>
      </c>
      <c r="AV332" s="11" t="s">
        <v>85</v>
      </c>
      <c r="AW332" s="11" t="s">
        <v>38</v>
      </c>
      <c r="AX332" s="11" t="s">
        <v>75</v>
      </c>
      <c r="AY332" s="215" t="s">
        <v>128</v>
      </c>
    </row>
    <row r="333" spans="2:65" s="11" customFormat="1" ht="13.5">
      <c r="B333" s="204"/>
      <c r="C333" s="205"/>
      <c r="D333" s="206" t="s">
        <v>137</v>
      </c>
      <c r="E333" s="207" t="s">
        <v>23</v>
      </c>
      <c r="F333" s="208" t="s">
        <v>377</v>
      </c>
      <c r="G333" s="205"/>
      <c r="H333" s="209">
        <v>6.72</v>
      </c>
      <c r="I333" s="210"/>
      <c r="J333" s="205"/>
      <c r="K333" s="205"/>
      <c r="L333" s="211"/>
      <c r="M333" s="212"/>
      <c r="N333" s="213"/>
      <c r="O333" s="213"/>
      <c r="P333" s="213"/>
      <c r="Q333" s="213"/>
      <c r="R333" s="213"/>
      <c r="S333" s="213"/>
      <c r="T333" s="214"/>
      <c r="AT333" s="215" t="s">
        <v>137</v>
      </c>
      <c r="AU333" s="215" t="s">
        <v>85</v>
      </c>
      <c r="AV333" s="11" t="s">
        <v>85</v>
      </c>
      <c r="AW333" s="11" t="s">
        <v>38</v>
      </c>
      <c r="AX333" s="11" t="s">
        <v>75</v>
      </c>
      <c r="AY333" s="215" t="s">
        <v>128</v>
      </c>
    </row>
    <row r="334" spans="2:65" s="12" customFormat="1" ht="13.5">
      <c r="B334" s="216"/>
      <c r="C334" s="217"/>
      <c r="D334" s="206" t="s">
        <v>137</v>
      </c>
      <c r="E334" s="218" t="s">
        <v>23</v>
      </c>
      <c r="F334" s="219" t="s">
        <v>140</v>
      </c>
      <c r="G334" s="217"/>
      <c r="H334" s="220">
        <v>273.75</v>
      </c>
      <c r="I334" s="221"/>
      <c r="J334" s="217"/>
      <c r="K334" s="217"/>
      <c r="L334" s="222"/>
      <c r="M334" s="223"/>
      <c r="N334" s="224"/>
      <c r="O334" s="224"/>
      <c r="P334" s="224"/>
      <c r="Q334" s="224"/>
      <c r="R334" s="224"/>
      <c r="S334" s="224"/>
      <c r="T334" s="225"/>
      <c r="AT334" s="226" t="s">
        <v>137</v>
      </c>
      <c r="AU334" s="226" t="s">
        <v>85</v>
      </c>
      <c r="AV334" s="12" t="s">
        <v>135</v>
      </c>
      <c r="AW334" s="12" t="s">
        <v>38</v>
      </c>
      <c r="AX334" s="12" t="s">
        <v>80</v>
      </c>
      <c r="AY334" s="226" t="s">
        <v>128</v>
      </c>
    </row>
    <row r="335" spans="2:65" s="1" customFormat="1" ht="16.5" customHeight="1">
      <c r="B335" s="42"/>
      <c r="C335" s="192" t="s">
        <v>378</v>
      </c>
      <c r="D335" s="192" t="s">
        <v>131</v>
      </c>
      <c r="E335" s="193" t="s">
        <v>379</v>
      </c>
      <c r="F335" s="194" t="s">
        <v>380</v>
      </c>
      <c r="G335" s="195" t="s">
        <v>327</v>
      </c>
      <c r="H335" s="196">
        <v>3.36</v>
      </c>
      <c r="I335" s="197"/>
      <c r="J335" s="198">
        <f>ROUND(I335*H335,2)</f>
        <v>0</v>
      </c>
      <c r="K335" s="194" t="s">
        <v>143</v>
      </c>
      <c r="L335" s="62"/>
      <c r="M335" s="199" t="s">
        <v>23</v>
      </c>
      <c r="N335" s="200" t="s">
        <v>46</v>
      </c>
      <c r="O335" s="43"/>
      <c r="P335" s="201">
        <f>O335*H335</f>
        <v>0</v>
      </c>
      <c r="Q335" s="201">
        <v>1.0000000000000001E-5</v>
      </c>
      <c r="R335" s="201">
        <f>Q335*H335</f>
        <v>3.3600000000000004E-5</v>
      </c>
      <c r="S335" s="201">
        <v>0</v>
      </c>
      <c r="T335" s="202">
        <f>S335*H335</f>
        <v>0</v>
      </c>
      <c r="AR335" s="24" t="s">
        <v>135</v>
      </c>
      <c r="AT335" s="24" t="s">
        <v>131</v>
      </c>
      <c r="AU335" s="24" t="s">
        <v>85</v>
      </c>
      <c r="AY335" s="24" t="s">
        <v>128</v>
      </c>
      <c r="BE335" s="203">
        <f>IF(N335="základní",J335,0)</f>
        <v>0</v>
      </c>
      <c r="BF335" s="203">
        <f>IF(N335="snížená",J335,0)</f>
        <v>0</v>
      </c>
      <c r="BG335" s="203">
        <f>IF(N335="zákl. přenesená",J335,0)</f>
        <v>0</v>
      </c>
      <c r="BH335" s="203">
        <f>IF(N335="sníž. přenesená",J335,0)</f>
        <v>0</v>
      </c>
      <c r="BI335" s="203">
        <f>IF(N335="nulová",J335,0)</f>
        <v>0</v>
      </c>
      <c r="BJ335" s="24" t="s">
        <v>80</v>
      </c>
      <c r="BK335" s="203">
        <f>ROUND(I335*H335,2)</f>
        <v>0</v>
      </c>
      <c r="BL335" s="24" t="s">
        <v>135</v>
      </c>
      <c r="BM335" s="24" t="s">
        <v>381</v>
      </c>
    </row>
    <row r="336" spans="2:65" s="11" customFormat="1" ht="13.5">
      <c r="B336" s="204"/>
      <c r="C336" s="205"/>
      <c r="D336" s="206" t="s">
        <v>137</v>
      </c>
      <c r="E336" s="207" t="s">
        <v>23</v>
      </c>
      <c r="F336" s="208" t="s">
        <v>382</v>
      </c>
      <c r="G336" s="205"/>
      <c r="H336" s="209">
        <v>3.36</v>
      </c>
      <c r="I336" s="210"/>
      <c r="J336" s="205"/>
      <c r="K336" s="205"/>
      <c r="L336" s="211"/>
      <c r="M336" s="212"/>
      <c r="N336" s="213"/>
      <c r="O336" s="213"/>
      <c r="P336" s="213"/>
      <c r="Q336" s="213"/>
      <c r="R336" s="213"/>
      <c r="S336" s="213"/>
      <c r="T336" s="214"/>
      <c r="AT336" s="215" t="s">
        <v>137</v>
      </c>
      <c r="AU336" s="215" t="s">
        <v>85</v>
      </c>
      <c r="AV336" s="11" t="s">
        <v>85</v>
      </c>
      <c r="AW336" s="11" t="s">
        <v>38</v>
      </c>
      <c r="AX336" s="11" t="s">
        <v>80</v>
      </c>
      <c r="AY336" s="215" t="s">
        <v>128</v>
      </c>
    </row>
    <row r="337" spans="2:65" s="1" customFormat="1" ht="16.5" customHeight="1">
      <c r="B337" s="42"/>
      <c r="C337" s="192" t="s">
        <v>9</v>
      </c>
      <c r="D337" s="192" t="s">
        <v>131</v>
      </c>
      <c r="E337" s="193" t="s">
        <v>383</v>
      </c>
      <c r="F337" s="194" t="s">
        <v>384</v>
      </c>
      <c r="G337" s="195" t="s">
        <v>327</v>
      </c>
      <c r="H337" s="196">
        <v>15.75</v>
      </c>
      <c r="I337" s="197"/>
      <c r="J337" s="198">
        <f>ROUND(I337*H337,2)</f>
        <v>0</v>
      </c>
      <c r="K337" s="194" t="s">
        <v>143</v>
      </c>
      <c r="L337" s="62"/>
      <c r="M337" s="199" t="s">
        <v>23</v>
      </c>
      <c r="N337" s="200" t="s">
        <v>46</v>
      </c>
      <c r="O337" s="43"/>
      <c r="P337" s="201">
        <f>O337*H337</f>
        <v>0</v>
      </c>
      <c r="Q337" s="201">
        <v>1.0000000000000001E-5</v>
      </c>
      <c r="R337" s="201">
        <f>Q337*H337</f>
        <v>1.5750000000000001E-4</v>
      </c>
      <c r="S337" s="201">
        <v>0</v>
      </c>
      <c r="T337" s="202">
        <f>S337*H337</f>
        <v>0</v>
      </c>
      <c r="AR337" s="24" t="s">
        <v>135</v>
      </c>
      <c r="AT337" s="24" t="s">
        <v>131</v>
      </c>
      <c r="AU337" s="24" t="s">
        <v>85</v>
      </c>
      <c r="AY337" s="24" t="s">
        <v>128</v>
      </c>
      <c r="BE337" s="203">
        <f>IF(N337="základní",J337,0)</f>
        <v>0</v>
      </c>
      <c r="BF337" s="203">
        <f>IF(N337="snížená",J337,0)</f>
        <v>0</v>
      </c>
      <c r="BG337" s="203">
        <f>IF(N337="zákl. přenesená",J337,0)</f>
        <v>0</v>
      </c>
      <c r="BH337" s="203">
        <f>IF(N337="sníž. přenesená",J337,0)</f>
        <v>0</v>
      </c>
      <c r="BI337" s="203">
        <f>IF(N337="nulová",J337,0)</f>
        <v>0</v>
      </c>
      <c r="BJ337" s="24" t="s">
        <v>80</v>
      </c>
      <c r="BK337" s="203">
        <f>ROUND(I337*H337,2)</f>
        <v>0</v>
      </c>
      <c r="BL337" s="24" t="s">
        <v>135</v>
      </c>
      <c r="BM337" s="24" t="s">
        <v>385</v>
      </c>
    </row>
    <row r="338" spans="2:65" s="11" customFormat="1" ht="13.5">
      <c r="B338" s="204"/>
      <c r="C338" s="205"/>
      <c r="D338" s="206" t="s">
        <v>137</v>
      </c>
      <c r="E338" s="207" t="s">
        <v>23</v>
      </c>
      <c r="F338" s="208" t="s">
        <v>386</v>
      </c>
      <c r="G338" s="205"/>
      <c r="H338" s="209">
        <v>5.25</v>
      </c>
      <c r="I338" s="210"/>
      <c r="J338" s="205"/>
      <c r="K338" s="205"/>
      <c r="L338" s="211"/>
      <c r="M338" s="212"/>
      <c r="N338" s="213"/>
      <c r="O338" s="213"/>
      <c r="P338" s="213"/>
      <c r="Q338" s="213"/>
      <c r="R338" s="213"/>
      <c r="S338" s="213"/>
      <c r="T338" s="214"/>
      <c r="AT338" s="215" t="s">
        <v>137</v>
      </c>
      <c r="AU338" s="215" t="s">
        <v>85</v>
      </c>
      <c r="AV338" s="11" t="s">
        <v>85</v>
      </c>
      <c r="AW338" s="11" t="s">
        <v>38</v>
      </c>
      <c r="AX338" s="11" t="s">
        <v>75</v>
      </c>
      <c r="AY338" s="215" t="s">
        <v>128</v>
      </c>
    </row>
    <row r="339" spans="2:65" s="11" customFormat="1" ht="13.5">
      <c r="B339" s="204"/>
      <c r="C339" s="205"/>
      <c r="D339" s="206" t="s">
        <v>137</v>
      </c>
      <c r="E339" s="207" t="s">
        <v>23</v>
      </c>
      <c r="F339" s="208" t="s">
        <v>387</v>
      </c>
      <c r="G339" s="205"/>
      <c r="H339" s="209">
        <v>5.25</v>
      </c>
      <c r="I339" s="210"/>
      <c r="J339" s="205"/>
      <c r="K339" s="205"/>
      <c r="L339" s="211"/>
      <c r="M339" s="212"/>
      <c r="N339" s="213"/>
      <c r="O339" s="213"/>
      <c r="P339" s="213"/>
      <c r="Q339" s="213"/>
      <c r="R339" s="213"/>
      <c r="S339" s="213"/>
      <c r="T339" s="214"/>
      <c r="AT339" s="215" t="s">
        <v>137</v>
      </c>
      <c r="AU339" s="215" t="s">
        <v>85</v>
      </c>
      <c r="AV339" s="11" t="s">
        <v>85</v>
      </c>
      <c r="AW339" s="11" t="s">
        <v>38</v>
      </c>
      <c r="AX339" s="11" t="s">
        <v>75</v>
      </c>
      <c r="AY339" s="215" t="s">
        <v>128</v>
      </c>
    </row>
    <row r="340" spans="2:65" s="11" customFormat="1" ht="13.5">
      <c r="B340" s="204"/>
      <c r="C340" s="205"/>
      <c r="D340" s="206" t="s">
        <v>137</v>
      </c>
      <c r="E340" s="207" t="s">
        <v>23</v>
      </c>
      <c r="F340" s="208" t="s">
        <v>388</v>
      </c>
      <c r="G340" s="205"/>
      <c r="H340" s="209">
        <v>5.25</v>
      </c>
      <c r="I340" s="210"/>
      <c r="J340" s="205"/>
      <c r="K340" s="205"/>
      <c r="L340" s="211"/>
      <c r="M340" s="212"/>
      <c r="N340" s="213"/>
      <c r="O340" s="213"/>
      <c r="P340" s="213"/>
      <c r="Q340" s="213"/>
      <c r="R340" s="213"/>
      <c r="S340" s="213"/>
      <c r="T340" s="214"/>
      <c r="AT340" s="215" t="s">
        <v>137</v>
      </c>
      <c r="AU340" s="215" t="s">
        <v>85</v>
      </c>
      <c r="AV340" s="11" t="s">
        <v>85</v>
      </c>
      <c r="AW340" s="11" t="s">
        <v>38</v>
      </c>
      <c r="AX340" s="11" t="s">
        <v>75</v>
      </c>
      <c r="AY340" s="215" t="s">
        <v>128</v>
      </c>
    </row>
    <row r="341" spans="2:65" s="12" customFormat="1" ht="13.5">
      <c r="B341" s="216"/>
      <c r="C341" s="217"/>
      <c r="D341" s="206" t="s">
        <v>137</v>
      </c>
      <c r="E341" s="218" t="s">
        <v>23</v>
      </c>
      <c r="F341" s="219" t="s">
        <v>140</v>
      </c>
      <c r="G341" s="217"/>
      <c r="H341" s="220">
        <v>15.75</v>
      </c>
      <c r="I341" s="221"/>
      <c r="J341" s="217"/>
      <c r="K341" s="217"/>
      <c r="L341" s="222"/>
      <c r="M341" s="223"/>
      <c r="N341" s="224"/>
      <c r="O341" s="224"/>
      <c r="P341" s="224"/>
      <c r="Q341" s="224"/>
      <c r="R341" s="224"/>
      <c r="S341" s="224"/>
      <c r="T341" s="225"/>
      <c r="AT341" s="226" t="s">
        <v>137</v>
      </c>
      <c r="AU341" s="226" t="s">
        <v>85</v>
      </c>
      <c r="AV341" s="12" t="s">
        <v>135</v>
      </c>
      <c r="AW341" s="12" t="s">
        <v>38</v>
      </c>
      <c r="AX341" s="12" t="s">
        <v>80</v>
      </c>
      <c r="AY341" s="226" t="s">
        <v>128</v>
      </c>
    </row>
    <row r="342" spans="2:65" s="1" customFormat="1" ht="16.5" customHeight="1">
      <c r="B342" s="42"/>
      <c r="C342" s="192" t="s">
        <v>389</v>
      </c>
      <c r="D342" s="192" t="s">
        <v>131</v>
      </c>
      <c r="E342" s="193" t="s">
        <v>390</v>
      </c>
      <c r="F342" s="194" t="s">
        <v>391</v>
      </c>
      <c r="G342" s="195" t="s">
        <v>327</v>
      </c>
      <c r="H342" s="196">
        <v>94.14</v>
      </c>
      <c r="I342" s="197"/>
      <c r="J342" s="198">
        <f>ROUND(I342*H342,2)</f>
        <v>0</v>
      </c>
      <c r="K342" s="194" t="s">
        <v>143</v>
      </c>
      <c r="L342" s="62"/>
      <c r="M342" s="199" t="s">
        <v>23</v>
      </c>
      <c r="N342" s="200" t="s">
        <v>46</v>
      </c>
      <c r="O342" s="43"/>
      <c r="P342" s="201">
        <f>O342*H342</f>
        <v>0</v>
      </c>
      <c r="Q342" s="201">
        <v>2.0000000000000002E-5</v>
      </c>
      <c r="R342" s="201">
        <f>Q342*H342</f>
        <v>1.8828000000000002E-3</v>
      </c>
      <c r="S342" s="201">
        <v>0</v>
      </c>
      <c r="T342" s="202">
        <f>S342*H342</f>
        <v>0</v>
      </c>
      <c r="AR342" s="24" t="s">
        <v>135</v>
      </c>
      <c r="AT342" s="24" t="s">
        <v>131</v>
      </c>
      <c r="AU342" s="24" t="s">
        <v>85</v>
      </c>
      <c r="AY342" s="24" t="s">
        <v>128</v>
      </c>
      <c r="BE342" s="203">
        <f>IF(N342="základní",J342,0)</f>
        <v>0</v>
      </c>
      <c r="BF342" s="203">
        <f>IF(N342="snížená",J342,0)</f>
        <v>0</v>
      </c>
      <c r="BG342" s="203">
        <f>IF(N342="zákl. přenesená",J342,0)</f>
        <v>0</v>
      </c>
      <c r="BH342" s="203">
        <f>IF(N342="sníž. přenesená",J342,0)</f>
        <v>0</v>
      </c>
      <c r="BI342" s="203">
        <f>IF(N342="nulová",J342,0)</f>
        <v>0</v>
      </c>
      <c r="BJ342" s="24" t="s">
        <v>80</v>
      </c>
      <c r="BK342" s="203">
        <f>ROUND(I342*H342,2)</f>
        <v>0</v>
      </c>
      <c r="BL342" s="24" t="s">
        <v>135</v>
      </c>
      <c r="BM342" s="24" t="s">
        <v>392</v>
      </c>
    </row>
    <row r="343" spans="2:65" s="13" customFormat="1" ht="13.5">
      <c r="B343" s="237"/>
      <c r="C343" s="238"/>
      <c r="D343" s="206" t="s">
        <v>137</v>
      </c>
      <c r="E343" s="239" t="s">
        <v>23</v>
      </c>
      <c r="F343" s="240" t="s">
        <v>393</v>
      </c>
      <c r="G343" s="238"/>
      <c r="H343" s="239" t="s">
        <v>23</v>
      </c>
      <c r="I343" s="241"/>
      <c r="J343" s="238"/>
      <c r="K343" s="238"/>
      <c r="L343" s="242"/>
      <c r="M343" s="243"/>
      <c r="N343" s="244"/>
      <c r="O343" s="244"/>
      <c r="P343" s="244"/>
      <c r="Q343" s="244"/>
      <c r="R343" s="244"/>
      <c r="S343" s="244"/>
      <c r="T343" s="245"/>
      <c r="AT343" s="246" t="s">
        <v>137</v>
      </c>
      <c r="AU343" s="246" t="s">
        <v>85</v>
      </c>
      <c r="AV343" s="13" t="s">
        <v>80</v>
      </c>
      <c r="AW343" s="13" t="s">
        <v>38</v>
      </c>
      <c r="AX343" s="13" t="s">
        <v>75</v>
      </c>
      <c r="AY343" s="246" t="s">
        <v>128</v>
      </c>
    </row>
    <row r="344" spans="2:65" s="11" customFormat="1" ht="13.5">
      <c r="B344" s="204"/>
      <c r="C344" s="205"/>
      <c r="D344" s="206" t="s">
        <v>137</v>
      </c>
      <c r="E344" s="207" t="s">
        <v>23</v>
      </c>
      <c r="F344" s="208" t="s">
        <v>394</v>
      </c>
      <c r="G344" s="205"/>
      <c r="H344" s="209">
        <v>28.184000000000001</v>
      </c>
      <c r="I344" s="210"/>
      <c r="J344" s="205"/>
      <c r="K344" s="205"/>
      <c r="L344" s="211"/>
      <c r="M344" s="212"/>
      <c r="N344" s="213"/>
      <c r="O344" s="213"/>
      <c r="P344" s="213"/>
      <c r="Q344" s="213"/>
      <c r="R344" s="213"/>
      <c r="S344" s="213"/>
      <c r="T344" s="214"/>
      <c r="AT344" s="215" t="s">
        <v>137</v>
      </c>
      <c r="AU344" s="215" t="s">
        <v>85</v>
      </c>
      <c r="AV344" s="11" t="s">
        <v>85</v>
      </c>
      <c r="AW344" s="11" t="s">
        <v>38</v>
      </c>
      <c r="AX344" s="11" t="s">
        <v>75</v>
      </c>
      <c r="AY344" s="215" t="s">
        <v>128</v>
      </c>
    </row>
    <row r="345" spans="2:65" s="13" customFormat="1" ht="13.5">
      <c r="B345" s="237"/>
      <c r="C345" s="238"/>
      <c r="D345" s="206" t="s">
        <v>137</v>
      </c>
      <c r="E345" s="239" t="s">
        <v>23</v>
      </c>
      <c r="F345" s="240" t="s">
        <v>395</v>
      </c>
      <c r="G345" s="238"/>
      <c r="H345" s="239" t="s">
        <v>23</v>
      </c>
      <c r="I345" s="241"/>
      <c r="J345" s="238"/>
      <c r="K345" s="238"/>
      <c r="L345" s="242"/>
      <c r="M345" s="243"/>
      <c r="N345" s="244"/>
      <c r="O345" s="244"/>
      <c r="P345" s="244"/>
      <c r="Q345" s="244"/>
      <c r="R345" s="244"/>
      <c r="S345" s="244"/>
      <c r="T345" s="245"/>
      <c r="AT345" s="246" t="s">
        <v>137</v>
      </c>
      <c r="AU345" s="246" t="s">
        <v>85</v>
      </c>
      <c r="AV345" s="13" t="s">
        <v>80</v>
      </c>
      <c r="AW345" s="13" t="s">
        <v>38</v>
      </c>
      <c r="AX345" s="13" t="s">
        <v>75</v>
      </c>
      <c r="AY345" s="246" t="s">
        <v>128</v>
      </c>
    </row>
    <row r="346" spans="2:65" s="11" customFormat="1" ht="13.5">
      <c r="B346" s="204"/>
      <c r="C346" s="205"/>
      <c r="D346" s="206" t="s">
        <v>137</v>
      </c>
      <c r="E346" s="207" t="s">
        <v>23</v>
      </c>
      <c r="F346" s="208" t="s">
        <v>396</v>
      </c>
      <c r="G346" s="205"/>
      <c r="H346" s="209">
        <v>65.956000000000003</v>
      </c>
      <c r="I346" s="210"/>
      <c r="J346" s="205"/>
      <c r="K346" s="205"/>
      <c r="L346" s="211"/>
      <c r="M346" s="212"/>
      <c r="N346" s="213"/>
      <c r="O346" s="213"/>
      <c r="P346" s="213"/>
      <c r="Q346" s="213"/>
      <c r="R346" s="213"/>
      <c r="S346" s="213"/>
      <c r="T346" s="214"/>
      <c r="AT346" s="215" t="s">
        <v>137</v>
      </c>
      <c r="AU346" s="215" t="s">
        <v>85</v>
      </c>
      <c r="AV346" s="11" t="s">
        <v>85</v>
      </c>
      <c r="AW346" s="11" t="s">
        <v>38</v>
      </c>
      <c r="AX346" s="11" t="s">
        <v>75</v>
      </c>
      <c r="AY346" s="215" t="s">
        <v>128</v>
      </c>
    </row>
    <row r="347" spans="2:65" s="12" customFormat="1" ht="13.5">
      <c r="B347" s="216"/>
      <c r="C347" s="217"/>
      <c r="D347" s="206" t="s">
        <v>137</v>
      </c>
      <c r="E347" s="218" t="s">
        <v>23</v>
      </c>
      <c r="F347" s="219" t="s">
        <v>140</v>
      </c>
      <c r="G347" s="217"/>
      <c r="H347" s="220">
        <v>94.14</v>
      </c>
      <c r="I347" s="221"/>
      <c r="J347" s="217"/>
      <c r="K347" s="217"/>
      <c r="L347" s="222"/>
      <c r="M347" s="223"/>
      <c r="N347" s="224"/>
      <c r="O347" s="224"/>
      <c r="P347" s="224"/>
      <c r="Q347" s="224"/>
      <c r="R347" s="224"/>
      <c r="S347" s="224"/>
      <c r="T347" s="225"/>
      <c r="AT347" s="226" t="s">
        <v>137</v>
      </c>
      <c r="AU347" s="226" t="s">
        <v>85</v>
      </c>
      <c r="AV347" s="12" t="s">
        <v>135</v>
      </c>
      <c r="AW347" s="12" t="s">
        <v>38</v>
      </c>
      <c r="AX347" s="12" t="s">
        <v>80</v>
      </c>
      <c r="AY347" s="226" t="s">
        <v>128</v>
      </c>
    </row>
    <row r="348" spans="2:65" s="1" customFormat="1" ht="16.5" customHeight="1">
      <c r="B348" s="42"/>
      <c r="C348" s="192" t="s">
        <v>397</v>
      </c>
      <c r="D348" s="192" t="s">
        <v>131</v>
      </c>
      <c r="E348" s="193" t="s">
        <v>398</v>
      </c>
      <c r="F348" s="194" t="s">
        <v>399</v>
      </c>
      <c r="G348" s="195" t="s">
        <v>327</v>
      </c>
      <c r="H348" s="196">
        <v>28</v>
      </c>
      <c r="I348" s="197"/>
      <c r="J348" s="198">
        <f>ROUND(I348*H348,2)</f>
        <v>0</v>
      </c>
      <c r="K348" s="194" t="s">
        <v>143</v>
      </c>
      <c r="L348" s="62"/>
      <c r="M348" s="199" t="s">
        <v>23</v>
      </c>
      <c r="N348" s="200" t="s">
        <v>46</v>
      </c>
      <c r="O348" s="43"/>
      <c r="P348" s="201">
        <f>O348*H348</f>
        <v>0</v>
      </c>
      <c r="Q348" s="201">
        <v>0</v>
      </c>
      <c r="R348" s="201">
        <f>Q348*H348</f>
        <v>0</v>
      </c>
      <c r="S348" s="201">
        <v>0</v>
      </c>
      <c r="T348" s="202">
        <f>S348*H348</f>
        <v>0</v>
      </c>
      <c r="AR348" s="24" t="s">
        <v>135</v>
      </c>
      <c r="AT348" s="24" t="s">
        <v>131</v>
      </c>
      <c r="AU348" s="24" t="s">
        <v>85</v>
      </c>
      <c r="AY348" s="24" t="s">
        <v>128</v>
      </c>
      <c r="BE348" s="203">
        <f>IF(N348="základní",J348,0)</f>
        <v>0</v>
      </c>
      <c r="BF348" s="203">
        <f>IF(N348="snížená",J348,0)</f>
        <v>0</v>
      </c>
      <c r="BG348" s="203">
        <f>IF(N348="zákl. přenesená",J348,0)</f>
        <v>0</v>
      </c>
      <c r="BH348" s="203">
        <f>IF(N348="sníž. přenesená",J348,0)</f>
        <v>0</v>
      </c>
      <c r="BI348" s="203">
        <f>IF(N348="nulová",J348,0)</f>
        <v>0</v>
      </c>
      <c r="BJ348" s="24" t="s">
        <v>80</v>
      </c>
      <c r="BK348" s="203">
        <f>ROUND(I348*H348,2)</f>
        <v>0</v>
      </c>
      <c r="BL348" s="24" t="s">
        <v>135</v>
      </c>
      <c r="BM348" s="24" t="s">
        <v>400</v>
      </c>
    </row>
    <row r="349" spans="2:65" s="11" customFormat="1" ht="13.5">
      <c r="B349" s="204"/>
      <c r="C349" s="205"/>
      <c r="D349" s="206" t="s">
        <v>137</v>
      </c>
      <c r="E349" s="207" t="s">
        <v>23</v>
      </c>
      <c r="F349" s="208" t="s">
        <v>401</v>
      </c>
      <c r="G349" s="205"/>
      <c r="H349" s="209">
        <v>28</v>
      </c>
      <c r="I349" s="210"/>
      <c r="J349" s="205"/>
      <c r="K349" s="205"/>
      <c r="L349" s="211"/>
      <c r="M349" s="212"/>
      <c r="N349" s="213"/>
      <c r="O349" s="213"/>
      <c r="P349" s="213"/>
      <c r="Q349" s="213"/>
      <c r="R349" s="213"/>
      <c r="S349" s="213"/>
      <c r="T349" s="214"/>
      <c r="AT349" s="215" t="s">
        <v>137</v>
      </c>
      <c r="AU349" s="215" t="s">
        <v>85</v>
      </c>
      <c r="AV349" s="11" t="s">
        <v>85</v>
      </c>
      <c r="AW349" s="11" t="s">
        <v>38</v>
      </c>
      <c r="AX349" s="11" t="s">
        <v>80</v>
      </c>
      <c r="AY349" s="215" t="s">
        <v>128</v>
      </c>
    </row>
    <row r="350" spans="2:65" s="1" customFormat="1" ht="16.5" customHeight="1">
      <c r="B350" s="42"/>
      <c r="C350" s="192" t="s">
        <v>402</v>
      </c>
      <c r="D350" s="192" t="s">
        <v>131</v>
      </c>
      <c r="E350" s="193" t="s">
        <v>403</v>
      </c>
      <c r="F350" s="194" t="s">
        <v>404</v>
      </c>
      <c r="G350" s="195" t="s">
        <v>327</v>
      </c>
      <c r="H350" s="196">
        <v>210</v>
      </c>
      <c r="I350" s="197"/>
      <c r="J350" s="198">
        <f>ROUND(I350*H350,2)</f>
        <v>0</v>
      </c>
      <c r="K350" s="194" t="s">
        <v>143</v>
      </c>
      <c r="L350" s="62"/>
      <c r="M350" s="199" t="s">
        <v>23</v>
      </c>
      <c r="N350" s="200" t="s">
        <v>46</v>
      </c>
      <c r="O350" s="43"/>
      <c r="P350" s="201">
        <f>O350*H350</f>
        <v>0</v>
      </c>
      <c r="Q350" s="201">
        <v>1.0000000000000001E-5</v>
      </c>
      <c r="R350" s="201">
        <f>Q350*H350</f>
        <v>2.1000000000000003E-3</v>
      </c>
      <c r="S350" s="201">
        <v>0</v>
      </c>
      <c r="T350" s="202">
        <f>S350*H350</f>
        <v>0</v>
      </c>
      <c r="AR350" s="24" t="s">
        <v>135</v>
      </c>
      <c r="AT350" s="24" t="s">
        <v>131</v>
      </c>
      <c r="AU350" s="24" t="s">
        <v>85</v>
      </c>
      <c r="AY350" s="24" t="s">
        <v>128</v>
      </c>
      <c r="BE350" s="203">
        <f>IF(N350="základní",J350,0)</f>
        <v>0</v>
      </c>
      <c r="BF350" s="203">
        <f>IF(N350="snížená",J350,0)</f>
        <v>0</v>
      </c>
      <c r="BG350" s="203">
        <f>IF(N350="zákl. přenesená",J350,0)</f>
        <v>0</v>
      </c>
      <c r="BH350" s="203">
        <f>IF(N350="sníž. přenesená",J350,0)</f>
        <v>0</v>
      </c>
      <c r="BI350" s="203">
        <f>IF(N350="nulová",J350,0)</f>
        <v>0</v>
      </c>
      <c r="BJ350" s="24" t="s">
        <v>80</v>
      </c>
      <c r="BK350" s="203">
        <f>ROUND(I350*H350,2)</f>
        <v>0</v>
      </c>
      <c r="BL350" s="24" t="s">
        <v>135</v>
      </c>
      <c r="BM350" s="24" t="s">
        <v>405</v>
      </c>
    </row>
    <row r="351" spans="2:65" s="11" customFormat="1" ht="13.5">
      <c r="B351" s="204"/>
      <c r="C351" s="205"/>
      <c r="D351" s="206" t="s">
        <v>137</v>
      </c>
      <c r="E351" s="207" t="s">
        <v>23</v>
      </c>
      <c r="F351" s="208" t="s">
        <v>406</v>
      </c>
      <c r="G351" s="205"/>
      <c r="H351" s="209">
        <v>210</v>
      </c>
      <c r="I351" s="210"/>
      <c r="J351" s="205"/>
      <c r="K351" s="205"/>
      <c r="L351" s="211"/>
      <c r="M351" s="212"/>
      <c r="N351" s="213"/>
      <c r="O351" s="213"/>
      <c r="P351" s="213"/>
      <c r="Q351" s="213"/>
      <c r="R351" s="213"/>
      <c r="S351" s="213"/>
      <c r="T351" s="214"/>
      <c r="AT351" s="215" t="s">
        <v>137</v>
      </c>
      <c r="AU351" s="215" t="s">
        <v>85</v>
      </c>
      <c r="AV351" s="11" t="s">
        <v>85</v>
      </c>
      <c r="AW351" s="11" t="s">
        <v>38</v>
      </c>
      <c r="AX351" s="11" t="s">
        <v>80</v>
      </c>
      <c r="AY351" s="215" t="s">
        <v>128</v>
      </c>
    </row>
    <row r="352" spans="2:65" s="1" customFormat="1" ht="16.5" customHeight="1">
      <c r="B352" s="42"/>
      <c r="C352" s="192" t="s">
        <v>407</v>
      </c>
      <c r="D352" s="192" t="s">
        <v>131</v>
      </c>
      <c r="E352" s="193" t="s">
        <v>408</v>
      </c>
      <c r="F352" s="194" t="s">
        <v>409</v>
      </c>
      <c r="G352" s="195" t="s">
        <v>327</v>
      </c>
      <c r="H352" s="196">
        <v>195</v>
      </c>
      <c r="I352" s="197"/>
      <c r="J352" s="198">
        <f>ROUND(I352*H352,2)</f>
        <v>0</v>
      </c>
      <c r="K352" s="194" t="s">
        <v>23</v>
      </c>
      <c r="L352" s="62"/>
      <c r="M352" s="199" t="s">
        <v>23</v>
      </c>
      <c r="N352" s="200" t="s">
        <v>46</v>
      </c>
      <c r="O352" s="43"/>
      <c r="P352" s="201">
        <f>O352*H352</f>
        <v>0</v>
      </c>
      <c r="Q352" s="201">
        <v>0</v>
      </c>
      <c r="R352" s="201">
        <f>Q352*H352</f>
        <v>0</v>
      </c>
      <c r="S352" s="201">
        <v>0</v>
      </c>
      <c r="T352" s="202">
        <f>S352*H352</f>
        <v>0</v>
      </c>
      <c r="AR352" s="24" t="s">
        <v>135</v>
      </c>
      <c r="AT352" s="24" t="s">
        <v>131</v>
      </c>
      <c r="AU352" s="24" t="s">
        <v>85</v>
      </c>
      <c r="AY352" s="24" t="s">
        <v>128</v>
      </c>
      <c r="BE352" s="203">
        <f>IF(N352="základní",J352,0)</f>
        <v>0</v>
      </c>
      <c r="BF352" s="203">
        <f>IF(N352="snížená",J352,0)</f>
        <v>0</v>
      </c>
      <c r="BG352" s="203">
        <f>IF(N352="zákl. přenesená",J352,0)</f>
        <v>0</v>
      </c>
      <c r="BH352" s="203">
        <f>IF(N352="sníž. přenesená",J352,0)</f>
        <v>0</v>
      </c>
      <c r="BI352" s="203">
        <f>IF(N352="nulová",J352,0)</f>
        <v>0</v>
      </c>
      <c r="BJ352" s="24" t="s">
        <v>80</v>
      </c>
      <c r="BK352" s="203">
        <f>ROUND(I352*H352,2)</f>
        <v>0</v>
      </c>
      <c r="BL352" s="24" t="s">
        <v>135</v>
      </c>
      <c r="BM352" s="24" t="s">
        <v>410</v>
      </c>
    </row>
    <row r="353" spans="2:65" s="11" customFormat="1" ht="13.5">
      <c r="B353" s="204"/>
      <c r="C353" s="205"/>
      <c r="D353" s="206" t="s">
        <v>137</v>
      </c>
      <c r="E353" s="207" t="s">
        <v>23</v>
      </c>
      <c r="F353" s="208" t="s">
        <v>411</v>
      </c>
      <c r="G353" s="205"/>
      <c r="H353" s="209">
        <v>195</v>
      </c>
      <c r="I353" s="210"/>
      <c r="J353" s="205"/>
      <c r="K353" s="205"/>
      <c r="L353" s="211"/>
      <c r="M353" s="212"/>
      <c r="N353" s="213"/>
      <c r="O353" s="213"/>
      <c r="P353" s="213"/>
      <c r="Q353" s="213"/>
      <c r="R353" s="213"/>
      <c r="S353" s="213"/>
      <c r="T353" s="214"/>
      <c r="AT353" s="215" t="s">
        <v>137</v>
      </c>
      <c r="AU353" s="215" t="s">
        <v>85</v>
      </c>
      <c r="AV353" s="11" t="s">
        <v>85</v>
      </c>
      <c r="AW353" s="11" t="s">
        <v>38</v>
      </c>
      <c r="AX353" s="11" t="s">
        <v>80</v>
      </c>
      <c r="AY353" s="215" t="s">
        <v>128</v>
      </c>
    </row>
    <row r="354" spans="2:65" s="1" customFormat="1" ht="38.25" customHeight="1">
      <c r="B354" s="42"/>
      <c r="C354" s="192" t="s">
        <v>412</v>
      </c>
      <c r="D354" s="192" t="s">
        <v>131</v>
      </c>
      <c r="E354" s="193" t="s">
        <v>413</v>
      </c>
      <c r="F354" s="194" t="s">
        <v>414</v>
      </c>
      <c r="G354" s="195" t="s">
        <v>205</v>
      </c>
      <c r="H354" s="196">
        <v>46</v>
      </c>
      <c r="I354" s="197"/>
      <c r="J354" s="198">
        <f>ROUND(I354*H354,2)</f>
        <v>0</v>
      </c>
      <c r="K354" s="194" t="s">
        <v>143</v>
      </c>
      <c r="L354" s="62"/>
      <c r="M354" s="199" t="s">
        <v>23</v>
      </c>
      <c r="N354" s="200" t="s">
        <v>46</v>
      </c>
      <c r="O354" s="43"/>
      <c r="P354" s="201">
        <f>O354*H354</f>
        <v>0</v>
      </c>
      <c r="Q354" s="201">
        <v>0</v>
      </c>
      <c r="R354" s="201">
        <f>Q354*H354</f>
        <v>0</v>
      </c>
      <c r="S354" s="201">
        <v>0</v>
      </c>
      <c r="T354" s="202">
        <f>S354*H354</f>
        <v>0</v>
      </c>
      <c r="AR354" s="24" t="s">
        <v>135</v>
      </c>
      <c r="AT354" s="24" t="s">
        <v>131</v>
      </c>
      <c r="AU354" s="24" t="s">
        <v>85</v>
      </c>
      <c r="AY354" s="24" t="s">
        <v>128</v>
      </c>
      <c r="BE354" s="203">
        <f>IF(N354="základní",J354,0)</f>
        <v>0</v>
      </c>
      <c r="BF354" s="203">
        <f>IF(N354="snížená",J354,0)</f>
        <v>0</v>
      </c>
      <c r="BG354" s="203">
        <f>IF(N354="zákl. přenesená",J354,0)</f>
        <v>0</v>
      </c>
      <c r="BH354" s="203">
        <f>IF(N354="sníž. přenesená",J354,0)</f>
        <v>0</v>
      </c>
      <c r="BI354" s="203">
        <f>IF(N354="nulová",J354,0)</f>
        <v>0</v>
      </c>
      <c r="BJ354" s="24" t="s">
        <v>80</v>
      </c>
      <c r="BK354" s="203">
        <f>ROUND(I354*H354,2)</f>
        <v>0</v>
      </c>
      <c r="BL354" s="24" t="s">
        <v>135</v>
      </c>
      <c r="BM354" s="24" t="s">
        <v>415</v>
      </c>
    </row>
    <row r="355" spans="2:65" s="11" customFormat="1" ht="13.5">
      <c r="B355" s="204"/>
      <c r="C355" s="205"/>
      <c r="D355" s="206" t="s">
        <v>137</v>
      </c>
      <c r="E355" s="207" t="s">
        <v>23</v>
      </c>
      <c r="F355" s="208" t="s">
        <v>267</v>
      </c>
      <c r="G355" s="205"/>
      <c r="H355" s="209">
        <v>3</v>
      </c>
      <c r="I355" s="210"/>
      <c r="J355" s="205"/>
      <c r="K355" s="205"/>
      <c r="L355" s="211"/>
      <c r="M355" s="212"/>
      <c r="N355" s="213"/>
      <c r="O355" s="213"/>
      <c r="P355" s="213"/>
      <c r="Q355" s="213"/>
      <c r="R355" s="213"/>
      <c r="S355" s="213"/>
      <c r="T355" s="214"/>
      <c r="AT355" s="215" t="s">
        <v>137</v>
      </c>
      <c r="AU355" s="215" t="s">
        <v>85</v>
      </c>
      <c r="AV355" s="11" t="s">
        <v>85</v>
      </c>
      <c r="AW355" s="11" t="s">
        <v>38</v>
      </c>
      <c r="AX355" s="11" t="s">
        <v>75</v>
      </c>
      <c r="AY355" s="215" t="s">
        <v>128</v>
      </c>
    </row>
    <row r="356" spans="2:65" s="11" customFormat="1" ht="13.5">
      <c r="B356" s="204"/>
      <c r="C356" s="205"/>
      <c r="D356" s="206" t="s">
        <v>137</v>
      </c>
      <c r="E356" s="207" t="s">
        <v>23</v>
      </c>
      <c r="F356" s="208" t="s">
        <v>268</v>
      </c>
      <c r="G356" s="205"/>
      <c r="H356" s="209">
        <v>2</v>
      </c>
      <c r="I356" s="210"/>
      <c r="J356" s="205"/>
      <c r="K356" s="205"/>
      <c r="L356" s="211"/>
      <c r="M356" s="212"/>
      <c r="N356" s="213"/>
      <c r="O356" s="213"/>
      <c r="P356" s="213"/>
      <c r="Q356" s="213"/>
      <c r="R356" s="213"/>
      <c r="S356" s="213"/>
      <c r="T356" s="214"/>
      <c r="AT356" s="215" t="s">
        <v>137</v>
      </c>
      <c r="AU356" s="215" t="s">
        <v>85</v>
      </c>
      <c r="AV356" s="11" t="s">
        <v>85</v>
      </c>
      <c r="AW356" s="11" t="s">
        <v>38</v>
      </c>
      <c r="AX356" s="11" t="s">
        <v>75</v>
      </c>
      <c r="AY356" s="215" t="s">
        <v>128</v>
      </c>
    </row>
    <row r="357" spans="2:65" s="11" customFormat="1" ht="13.5">
      <c r="B357" s="204"/>
      <c r="C357" s="205"/>
      <c r="D357" s="206" t="s">
        <v>137</v>
      </c>
      <c r="E357" s="207" t="s">
        <v>23</v>
      </c>
      <c r="F357" s="208" t="s">
        <v>269</v>
      </c>
      <c r="G357" s="205"/>
      <c r="H357" s="209">
        <v>3</v>
      </c>
      <c r="I357" s="210"/>
      <c r="J357" s="205"/>
      <c r="K357" s="205"/>
      <c r="L357" s="211"/>
      <c r="M357" s="212"/>
      <c r="N357" s="213"/>
      <c r="O357" s="213"/>
      <c r="P357" s="213"/>
      <c r="Q357" s="213"/>
      <c r="R357" s="213"/>
      <c r="S357" s="213"/>
      <c r="T357" s="214"/>
      <c r="AT357" s="215" t="s">
        <v>137</v>
      </c>
      <c r="AU357" s="215" t="s">
        <v>85</v>
      </c>
      <c r="AV357" s="11" t="s">
        <v>85</v>
      </c>
      <c r="AW357" s="11" t="s">
        <v>38</v>
      </c>
      <c r="AX357" s="11" t="s">
        <v>75</v>
      </c>
      <c r="AY357" s="215" t="s">
        <v>128</v>
      </c>
    </row>
    <row r="358" spans="2:65" s="11" customFormat="1" ht="13.5">
      <c r="B358" s="204"/>
      <c r="C358" s="205"/>
      <c r="D358" s="206" t="s">
        <v>137</v>
      </c>
      <c r="E358" s="207" t="s">
        <v>23</v>
      </c>
      <c r="F358" s="208" t="s">
        <v>270</v>
      </c>
      <c r="G358" s="205"/>
      <c r="H358" s="209">
        <v>3</v>
      </c>
      <c r="I358" s="210"/>
      <c r="J358" s="205"/>
      <c r="K358" s="205"/>
      <c r="L358" s="211"/>
      <c r="M358" s="212"/>
      <c r="N358" s="213"/>
      <c r="O358" s="213"/>
      <c r="P358" s="213"/>
      <c r="Q358" s="213"/>
      <c r="R358" s="213"/>
      <c r="S358" s="213"/>
      <c r="T358" s="214"/>
      <c r="AT358" s="215" t="s">
        <v>137</v>
      </c>
      <c r="AU358" s="215" t="s">
        <v>85</v>
      </c>
      <c r="AV358" s="11" t="s">
        <v>85</v>
      </c>
      <c r="AW358" s="11" t="s">
        <v>38</v>
      </c>
      <c r="AX358" s="11" t="s">
        <v>75</v>
      </c>
      <c r="AY358" s="215" t="s">
        <v>128</v>
      </c>
    </row>
    <row r="359" spans="2:65" s="11" customFormat="1" ht="13.5">
      <c r="B359" s="204"/>
      <c r="C359" s="205"/>
      <c r="D359" s="206" t="s">
        <v>137</v>
      </c>
      <c r="E359" s="207" t="s">
        <v>23</v>
      </c>
      <c r="F359" s="208" t="s">
        <v>315</v>
      </c>
      <c r="G359" s="205"/>
      <c r="H359" s="209">
        <v>7</v>
      </c>
      <c r="I359" s="210"/>
      <c r="J359" s="205"/>
      <c r="K359" s="205"/>
      <c r="L359" s="211"/>
      <c r="M359" s="212"/>
      <c r="N359" s="213"/>
      <c r="O359" s="213"/>
      <c r="P359" s="213"/>
      <c r="Q359" s="213"/>
      <c r="R359" s="213"/>
      <c r="S359" s="213"/>
      <c r="T359" s="214"/>
      <c r="AT359" s="215" t="s">
        <v>137</v>
      </c>
      <c r="AU359" s="215" t="s">
        <v>85</v>
      </c>
      <c r="AV359" s="11" t="s">
        <v>85</v>
      </c>
      <c r="AW359" s="11" t="s">
        <v>38</v>
      </c>
      <c r="AX359" s="11" t="s">
        <v>75</v>
      </c>
      <c r="AY359" s="215" t="s">
        <v>128</v>
      </c>
    </row>
    <row r="360" spans="2:65" s="11" customFormat="1" ht="13.5">
      <c r="B360" s="204"/>
      <c r="C360" s="205"/>
      <c r="D360" s="206" t="s">
        <v>137</v>
      </c>
      <c r="E360" s="207" t="s">
        <v>23</v>
      </c>
      <c r="F360" s="208" t="s">
        <v>278</v>
      </c>
      <c r="G360" s="205"/>
      <c r="H360" s="209">
        <v>4</v>
      </c>
      <c r="I360" s="210"/>
      <c r="J360" s="205"/>
      <c r="K360" s="205"/>
      <c r="L360" s="211"/>
      <c r="M360" s="212"/>
      <c r="N360" s="213"/>
      <c r="O360" s="213"/>
      <c r="P360" s="213"/>
      <c r="Q360" s="213"/>
      <c r="R360" s="213"/>
      <c r="S360" s="213"/>
      <c r="T360" s="214"/>
      <c r="AT360" s="215" t="s">
        <v>137</v>
      </c>
      <c r="AU360" s="215" t="s">
        <v>85</v>
      </c>
      <c r="AV360" s="11" t="s">
        <v>85</v>
      </c>
      <c r="AW360" s="11" t="s">
        <v>38</v>
      </c>
      <c r="AX360" s="11" t="s">
        <v>75</v>
      </c>
      <c r="AY360" s="215" t="s">
        <v>128</v>
      </c>
    </row>
    <row r="361" spans="2:65" s="11" customFormat="1" ht="13.5">
      <c r="B361" s="204"/>
      <c r="C361" s="205"/>
      <c r="D361" s="206" t="s">
        <v>137</v>
      </c>
      <c r="E361" s="207" t="s">
        <v>23</v>
      </c>
      <c r="F361" s="208" t="s">
        <v>271</v>
      </c>
      <c r="G361" s="205"/>
      <c r="H361" s="209">
        <v>1</v>
      </c>
      <c r="I361" s="210"/>
      <c r="J361" s="205"/>
      <c r="K361" s="205"/>
      <c r="L361" s="211"/>
      <c r="M361" s="212"/>
      <c r="N361" s="213"/>
      <c r="O361" s="213"/>
      <c r="P361" s="213"/>
      <c r="Q361" s="213"/>
      <c r="R361" s="213"/>
      <c r="S361" s="213"/>
      <c r="T361" s="214"/>
      <c r="AT361" s="215" t="s">
        <v>137</v>
      </c>
      <c r="AU361" s="215" t="s">
        <v>85</v>
      </c>
      <c r="AV361" s="11" t="s">
        <v>85</v>
      </c>
      <c r="AW361" s="11" t="s">
        <v>38</v>
      </c>
      <c r="AX361" s="11" t="s">
        <v>75</v>
      </c>
      <c r="AY361" s="215" t="s">
        <v>128</v>
      </c>
    </row>
    <row r="362" spans="2:65" s="11" customFormat="1" ht="13.5">
      <c r="B362" s="204"/>
      <c r="C362" s="205"/>
      <c r="D362" s="206" t="s">
        <v>137</v>
      </c>
      <c r="E362" s="207" t="s">
        <v>23</v>
      </c>
      <c r="F362" s="208" t="s">
        <v>272</v>
      </c>
      <c r="G362" s="205"/>
      <c r="H362" s="209">
        <v>1</v>
      </c>
      <c r="I362" s="210"/>
      <c r="J362" s="205"/>
      <c r="K362" s="205"/>
      <c r="L362" s="211"/>
      <c r="M362" s="212"/>
      <c r="N362" s="213"/>
      <c r="O362" s="213"/>
      <c r="P362" s="213"/>
      <c r="Q362" s="213"/>
      <c r="R362" s="213"/>
      <c r="S362" s="213"/>
      <c r="T362" s="214"/>
      <c r="AT362" s="215" t="s">
        <v>137</v>
      </c>
      <c r="AU362" s="215" t="s">
        <v>85</v>
      </c>
      <c r="AV362" s="11" t="s">
        <v>85</v>
      </c>
      <c r="AW362" s="11" t="s">
        <v>38</v>
      </c>
      <c r="AX362" s="11" t="s">
        <v>75</v>
      </c>
      <c r="AY362" s="215" t="s">
        <v>128</v>
      </c>
    </row>
    <row r="363" spans="2:65" s="11" customFormat="1" ht="13.5">
      <c r="B363" s="204"/>
      <c r="C363" s="205"/>
      <c r="D363" s="206" t="s">
        <v>137</v>
      </c>
      <c r="E363" s="207" t="s">
        <v>23</v>
      </c>
      <c r="F363" s="208" t="s">
        <v>320</v>
      </c>
      <c r="G363" s="205"/>
      <c r="H363" s="209">
        <v>1</v>
      </c>
      <c r="I363" s="210"/>
      <c r="J363" s="205"/>
      <c r="K363" s="205"/>
      <c r="L363" s="211"/>
      <c r="M363" s="212"/>
      <c r="N363" s="213"/>
      <c r="O363" s="213"/>
      <c r="P363" s="213"/>
      <c r="Q363" s="213"/>
      <c r="R363" s="213"/>
      <c r="S363" s="213"/>
      <c r="T363" s="214"/>
      <c r="AT363" s="215" t="s">
        <v>137</v>
      </c>
      <c r="AU363" s="215" t="s">
        <v>85</v>
      </c>
      <c r="AV363" s="11" t="s">
        <v>85</v>
      </c>
      <c r="AW363" s="11" t="s">
        <v>38</v>
      </c>
      <c r="AX363" s="11" t="s">
        <v>75</v>
      </c>
      <c r="AY363" s="215" t="s">
        <v>128</v>
      </c>
    </row>
    <row r="364" spans="2:65" s="11" customFormat="1" ht="13.5">
      <c r="B364" s="204"/>
      <c r="C364" s="205"/>
      <c r="D364" s="206" t="s">
        <v>137</v>
      </c>
      <c r="E364" s="207" t="s">
        <v>23</v>
      </c>
      <c r="F364" s="208" t="s">
        <v>279</v>
      </c>
      <c r="G364" s="205"/>
      <c r="H364" s="209">
        <v>2</v>
      </c>
      <c r="I364" s="210"/>
      <c r="J364" s="205"/>
      <c r="K364" s="205"/>
      <c r="L364" s="211"/>
      <c r="M364" s="212"/>
      <c r="N364" s="213"/>
      <c r="O364" s="213"/>
      <c r="P364" s="213"/>
      <c r="Q364" s="213"/>
      <c r="R364" s="213"/>
      <c r="S364" s="213"/>
      <c r="T364" s="214"/>
      <c r="AT364" s="215" t="s">
        <v>137</v>
      </c>
      <c r="AU364" s="215" t="s">
        <v>85</v>
      </c>
      <c r="AV364" s="11" t="s">
        <v>85</v>
      </c>
      <c r="AW364" s="11" t="s">
        <v>38</v>
      </c>
      <c r="AX364" s="11" t="s">
        <v>75</v>
      </c>
      <c r="AY364" s="215" t="s">
        <v>128</v>
      </c>
    </row>
    <row r="365" spans="2:65" s="11" customFormat="1" ht="13.5">
      <c r="B365" s="204"/>
      <c r="C365" s="205"/>
      <c r="D365" s="206" t="s">
        <v>137</v>
      </c>
      <c r="E365" s="207" t="s">
        <v>23</v>
      </c>
      <c r="F365" s="208" t="s">
        <v>309</v>
      </c>
      <c r="G365" s="205"/>
      <c r="H365" s="209">
        <v>1</v>
      </c>
      <c r="I365" s="210"/>
      <c r="J365" s="205"/>
      <c r="K365" s="205"/>
      <c r="L365" s="211"/>
      <c r="M365" s="212"/>
      <c r="N365" s="213"/>
      <c r="O365" s="213"/>
      <c r="P365" s="213"/>
      <c r="Q365" s="213"/>
      <c r="R365" s="213"/>
      <c r="S365" s="213"/>
      <c r="T365" s="214"/>
      <c r="AT365" s="215" t="s">
        <v>137</v>
      </c>
      <c r="AU365" s="215" t="s">
        <v>85</v>
      </c>
      <c r="AV365" s="11" t="s">
        <v>85</v>
      </c>
      <c r="AW365" s="11" t="s">
        <v>38</v>
      </c>
      <c r="AX365" s="11" t="s">
        <v>75</v>
      </c>
      <c r="AY365" s="215" t="s">
        <v>128</v>
      </c>
    </row>
    <row r="366" spans="2:65" s="11" customFormat="1" ht="13.5">
      <c r="B366" s="204"/>
      <c r="C366" s="205"/>
      <c r="D366" s="206" t="s">
        <v>137</v>
      </c>
      <c r="E366" s="207" t="s">
        <v>23</v>
      </c>
      <c r="F366" s="208" t="s">
        <v>310</v>
      </c>
      <c r="G366" s="205"/>
      <c r="H366" s="209">
        <v>1</v>
      </c>
      <c r="I366" s="210"/>
      <c r="J366" s="205"/>
      <c r="K366" s="205"/>
      <c r="L366" s="211"/>
      <c r="M366" s="212"/>
      <c r="N366" s="213"/>
      <c r="O366" s="213"/>
      <c r="P366" s="213"/>
      <c r="Q366" s="213"/>
      <c r="R366" s="213"/>
      <c r="S366" s="213"/>
      <c r="T366" s="214"/>
      <c r="AT366" s="215" t="s">
        <v>137</v>
      </c>
      <c r="AU366" s="215" t="s">
        <v>85</v>
      </c>
      <c r="AV366" s="11" t="s">
        <v>85</v>
      </c>
      <c r="AW366" s="11" t="s">
        <v>38</v>
      </c>
      <c r="AX366" s="11" t="s">
        <v>75</v>
      </c>
      <c r="AY366" s="215" t="s">
        <v>128</v>
      </c>
    </row>
    <row r="367" spans="2:65" s="11" customFormat="1" ht="13.5">
      <c r="B367" s="204"/>
      <c r="C367" s="205"/>
      <c r="D367" s="206" t="s">
        <v>137</v>
      </c>
      <c r="E367" s="207" t="s">
        <v>23</v>
      </c>
      <c r="F367" s="208" t="s">
        <v>322</v>
      </c>
      <c r="G367" s="205"/>
      <c r="H367" s="209">
        <v>1</v>
      </c>
      <c r="I367" s="210"/>
      <c r="J367" s="205"/>
      <c r="K367" s="205"/>
      <c r="L367" s="211"/>
      <c r="M367" s="212"/>
      <c r="N367" s="213"/>
      <c r="O367" s="213"/>
      <c r="P367" s="213"/>
      <c r="Q367" s="213"/>
      <c r="R367" s="213"/>
      <c r="S367" s="213"/>
      <c r="T367" s="214"/>
      <c r="AT367" s="215" t="s">
        <v>137</v>
      </c>
      <c r="AU367" s="215" t="s">
        <v>85</v>
      </c>
      <c r="AV367" s="11" t="s">
        <v>85</v>
      </c>
      <c r="AW367" s="11" t="s">
        <v>38</v>
      </c>
      <c r="AX367" s="11" t="s">
        <v>75</v>
      </c>
      <c r="AY367" s="215" t="s">
        <v>128</v>
      </c>
    </row>
    <row r="368" spans="2:65" s="11" customFormat="1" ht="13.5">
      <c r="B368" s="204"/>
      <c r="C368" s="205"/>
      <c r="D368" s="206" t="s">
        <v>137</v>
      </c>
      <c r="E368" s="207" t="s">
        <v>23</v>
      </c>
      <c r="F368" s="208" t="s">
        <v>323</v>
      </c>
      <c r="G368" s="205"/>
      <c r="H368" s="209">
        <v>1</v>
      </c>
      <c r="I368" s="210"/>
      <c r="J368" s="205"/>
      <c r="K368" s="205"/>
      <c r="L368" s="211"/>
      <c r="M368" s="212"/>
      <c r="N368" s="213"/>
      <c r="O368" s="213"/>
      <c r="P368" s="213"/>
      <c r="Q368" s="213"/>
      <c r="R368" s="213"/>
      <c r="S368" s="213"/>
      <c r="T368" s="214"/>
      <c r="AT368" s="215" t="s">
        <v>137</v>
      </c>
      <c r="AU368" s="215" t="s">
        <v>85</v>
      </c>
      <c r="AV368" s="11" t="s">
        <v>85</v>
      </c>
      <c r="AW368" s="11" t="s">
        <v>38</v>
      </c>
      <c r="AX368" s="11" t="s">
        <v>75</v>
      </c>
      <c r="AY368" s="215" t="s">
        <v>128</v>
      </c>
    </row>
    <row r="369" spans="2:65" s="11" customFormat="1" ht="13.5">
      <c r="B369" s="204"/>
      <c r="C369" s="205"/>
      <c r="D369" s="206" t="s">
        <v>137</v>
      </c>
      <c r="E369" s="207" t="s">
        <v>23</v>
      </c>
      <c r="F369" s="208" t="s">
        <v>324</v>
      </c>
      <c r="G369" s="205"/>
      <c r="H369" s="209">
        <v>1</v>
      </c>
      <c r="I369" s="210"/>
      <c r="J369" s="205"/>
      <c r="K369" s="205"/>
      <c r="L369" s="211"/>
      <c r="M369" s="212"/>
      <c r="N369" s="213"/>
      <c r="O369" s="213"/>
      <c r="P369" s="213"/>
      <c r="Q369" s="213"/>
      <c r="R369" s="213"/>
      <c r="S369" s="213"/>
      <c r="T369" s="214"/>
      <c r="AT369" s="215" t="s">
        <v>137</v>
      </c>
      <c r="AU369" s="215" t="s">
        <v>85</v>
      </c>
      <c r="AV369" s="11" t="s">
        <v>85</v>
      </c>
      <c r="AW369" s="11" t="s">
        <v>38</v>
      </c>
      <c r="AX369" s="11" t="s">
        <v>75</v>
      </c>
      <c r="AY369" s="215" t="s">
        <v>128</v>
      </c>
    </row>
    <row r="370" spans="2:65" s="11" customFormat="1" ht="13.5">
      <c r="B370" s="204"/>
      <c r="C370" s="205"/>
      <c r="D370" s="206" t="s">
        <v>137</v>
      </c>
      <c r="E370" s="207" t="s">
        <v>23</v>
      </c>
      <c r="F370" s="208" t="s">
        <v>280</v>
      </c>
      <c r="G370" s="205"/>
      <c r="H370" s="209">
        <v>14</v>
      </c>
      <c r="I370" s="210"/>
      <c r="J370" s="205"/>
      <c r="K370" s="205"/>
      <c r="L370" s="211"/>
      <c r="M370" s="212"/>
      <c r="N370" s="213"/>
      <c r="O370" s="213"/>
      <c r="P370" s="213"/>
      <c r="Q370" s="213"/>
      <c r="R370" s="213"/>
      <c r="S370" s="213"/>
      <c r="T370" s="214"/>
      <c r="AT370" s="215" t="s">
        <v>137</v>
      </c>
      <c r="AU370" s="215" t="s">
        <v>85</v>
      </c>
      <c r="AV370" s="11" t="s">
        <v>85</v>
      </c>
      <c r="AW370" s="11" t="s">
        <v>38</v>
      </c>
      <c r="AX370" s="11" t="s">
        <v>75</v>
      </c>
      <c r="AY370" s="215" t="s">
        <v>128</v>
      </c>
    </row>
    <row r="371" spans="2:65" s="12" customFormat="1" ht="13.5">
      <c r="B371" s="216"/>
      <c r="C371" s="217"/>
      <c r="D371" s="206" t="s">
        <v>137</v>
      </c>
      <c r="E371" s="218" t="s">
        <v>23</v>
      </c>
      <c r="F371" s="219" t="s">
        <v>140</v>
      </c>
      <c r="G371" s="217"/>
      <c r="H371" s="220">
        <v>46</v>
      </c>
      <c r="I371" s="221"/>
      <c r="J371" s="217"/>
      <c r="K371" s="217"/>
      <c r="L371" s="222"/>
      <c r="M371" s="223"/>
      <c r="N371" s="224"/>
      <c r="O371" s="224"/>
      <c r="P371" s="224"/>
      <c r="Q371" s="224"/>
      <c r="R371" s="224"/>
      <c r="S371" s="224"/>
      <c r="T371" s="225"/>
      <c r="AT371" s="226" t="s">
        <v>137</v>
      </c>
      <c r="AU371" s="226" t="s">
        <v>85</v>
      </c>
      <c r="AV371" s="12" t="s">
        <v>135</v>
      </c>
      <c r="AW371" s="12" t="s">
        <v>38</v>
      </c>
      <c r="AX371" s="12" t="s">
        <v>80</v>
      </c>
      <c r="AY371" s="226" t="s">
        <v>128</v>
      </c>
    </row>
    <row r="372" spans="2:65" s="1" customFormat="1" ht="38.25" customHeight="1">
      <c r="B372" s="42"/>
      <c r="C372" s="192" t="s">
        <v>416</v>
      </c>
      <c r="D372" s="192" t="s">
        <v>131</v>
      </c>
      <c r="E372" s="193" t="s">
        <v>417</v>
      </c>
      <c r="F372" s="194" t="s">
        <v>418</v>
      </c>
      <c r="G372" s="195" t="s">
        <v>205</v>
      </c>
      <c r="H372" s="196">
        <v>30</v>
      </c>
      <c r="I372" s="197"/>
      <c r="J372" s="198">
        <f>ROUND(I372*H372,2)</f>
        <v>0</v>
      </c>
      <c r="K372" s="194" t="s">
        <v>143</v>
      </c>
      <c r="L372" s="62"/>
      <c r="M372" s="199" t="s">
        <v>23</v>
      </c>
      <c r="N372" s="200" t="s">
        <v>46</v>
      </c>
      <c r="O372" s="43"/>
      <c r="P372" s="201">
        <f>O372*H372</f>
        <v>0</v>
      </c>
      <c r="Q372" s="201">
        <v>0</v>
      </c>
      <c r="R372" s="201">
        <f>Q372*H372</f>
        <v>0</v>
      </c>
      <c r="S372" s="201">
        <v>0</v>
      </c>
      <c r="T372" s="202">
        <f>S372*H372</f>
        <v>0</v>
      </c>
      <c r="AR372" s="24" t="s">
        <v>135</v>
      </c>
      <c r="AT372" s="24" t="s">
        <v>131</v>
      </c>
      <c r="AU372" s="24" t="s">
        <v>85</v>
      </c>
      <c r="AY372" s="24" t="s">
        <v>128</v>
      </c>
      <c r="BE372" s="203">
        <f>IF(N372="základní",J372,0)</f>
        <v>0</v>
      </c>
      <c r="BF372" s="203">
        <f>IF(N372="snížená",J372,0)</f>
        <v>0</v>
      </c>
      <c r="BG372" s="203">
        <f>IF(N372="zákl. přenesená",J372,0)</f>
        <v>0</v>
      </c>
      <c r="BH372" s="203">
        <f>IF(N372="sníž. přenesená",J372,0)</f>
        <v>0</v>
      </c>
      <c r="BI372" s="203">
        <f>IF(N372="nulová",J372,0)</f>
        <v>0</v>
      </c>
      <c r="BJ372" s="24" t="s">
        <v>80</v>
      </c>
      <c r="BK372" s="203">
        <f>ROUND(I372*H372,2)</f>
        <v>0</v>
      </c>
      <c r="BL372" s="24" t="s">
        <v>135</v>
      </c>
      <c r="BM372" s="24" t="s">
        <v>419</v>
      </c>
    </row>
    <row r="373" spans="2:65" s="11" customFormat="1" ht="13.5">
      <c r="B373" s="204"/>
      <c r="C373" s="205"/>
      <c r="D373" s="206" t="s">
        <v>137</v>
      </c>
      <c r="E373" s="207" t="s">
        <v>23</v>
      </c>
      <c r="F373" s="208" t="s">
        <v>288</v>
      </c>
      <c r="G373" s="205"/>
      <c r="H373" s="209">
        <v>2</v>
      </c>
      <c r="I373" s="210"/>
      <c r="J373" s="205"/>
      <c r="K373" s="205"/>
      <c r="L373" s="211"/>
      <c r="M373" s="212"/>
      <c r="N373" s="213"/>
      <c r="O373" s="213"/>
      <c r="P373" s="213"/>
      <c r="Q373" s="213"/>
      <c r="R373" s="213"/>
      <c r="S373" s="213"/>
      <c r="T373" s="214"/>
      <c r="AT373" s="215" t="s">
        <v>137</v>
      </c>
      <c r="AU373" s="215" t="s">
        <v>85</v>
      </c>
      <c r="AV373" s="11" t="s">
        <v>85</v>
      </c>
      <c r="AW373" s="11" t="s">
        <v>38</v>
      </c>
      <c r="AX373" s="11" t="s">
        <v>75</v>
      </c>
      <c r="AY373" s="215" t="s">
        <v>128</v>
      </c>
    </row>
    <row r="374" spans="2:65" s="11" customFormat="1" ht="13.5">
      <c r="B374" s="204"/>
      <c r="C374" s="205"/>
      <c r="D374" s="206" t="s">
        <v>137</v>
      </c>
      <c r="E374" s="207" t="s">
        <v>23</v>
      </c>
      <c r="F374" s="208" t="s">
        <v>289</v>
      </c>
      <c r="G374" s="205"/>
      <c r="H374" s="209">
        <v>2</v>
      </c>
      <c r="I374" s="210"/>
      <c r="J374" s="205"/>
      <c r="K374" s="205"/>
      <c r="L374" s="211"/>
      <c r="M374" s="212"/>
      <c r="N374" s="213"/>
      <c r="O374" s="213"/>
      <c r="P374" s="213"/>
      <c r="Q374" s="213"/>
      <c r="R374" s="213"/>
      <c r="S374" s="213"/>
      <c r="T374" s="214"/>
      <c r="AT374" s="215" t="s">
        <v>137</v>
      </c>
      <c r="AU374" s="215" t="s">
        <v>85</v>
      </c>
      <c r="AV374" s="11" t="s">
        <v>85</v>
      </c>
      <c r="AW374" s="11" t="s">
        <v>38</v>
      </c>
      <c r="AX374" s="11" t="s">
        <v>75</v>
      </c>
      <c r="AY374" s="215" t="s">
        <v>128</v>
      </c>
    </row>
    <row r="375" spans="2:65" s="11" customFormat="1" ht="13.5">
      <c r="B375" s="204"/>
      <c r="C375" s="205"/>
      <c r="D375" s="206" t="s">
        <v>137</v>
      </c>
      <c r="E375" s="207" t="s">
        <v>23</v>
      </c>
      <c r="F375" s="208" t="s">
        <v>290</v>
      </c>
      <c r="G375" s="205"/>
      <c r="H375" s="209">
        <v>6</v>
      </c>
      <c r="I375" s="210"/>
      <c r="J375" s="205"/>
      <c r="K375" s="205"/>
      <c r="L375" s="211"/>
      <c r="M375" s="212"/>
      <c r="N375" s="213"/>
      <c r="O375" s="213"/>
      <c r="P375" s="213"/>
      <c r="Q375" s="213"/>
      <c r="R375" s="213"/>
      <c r="S375" s="213"/>
      <c r="T375" s="214"/>
      <c r="AT375" s="215" t="s">
        <v>137</v>
      </c>
      <c r="AU375" s="215" t="s">
        <v>85</v>
      </c>
      <c r="AV375" s="11" t="s">
        <v>85</v>
      </c>
      <c r="AW375" s="11" t="s">
        <v>38</v>
      </c>
      <c r="AX375" s="11" t="s">
        <v>75</v>
      </c>
      <c r="AY375" s="215" t="s">
        <v>128</v>
      </c>
    </row>
    <row r="376" spans="2:65" s="11" customFormat="1" ht="13.5">
      <c r="B376" s="204"/>
      <c r="C376" s="205"/>
      <c r="D376" s="206" t="s">
        <v>137</v>
      </c>
      <c r="E376" s="207" t="s">
        <v>23</v>
      </c>
      <c r="F376" s="208" t="s">
        <v>291</v>
      </c>
      <c r="G376" s="205"/>
      <c r="H376" s="209">
        <v>6</v>
      </c>
      <c r="I376" s="210"/>
      <c r="J376" s="205"/>
      <c r="K376" s="205"/>
      <c r="L376" s="211"/>
      <c r="M376" s="212"/>
      <c r="N376" s="213"/>
      <c r="O376" s="213"/>
      <c r="P376" s="213"/>
      <c r="Q376" s="213"/>
      <c r="R376" s="213"/>
      <c r="S376" s="213"/>
      <c r="T376" s="214"/>
      <c r="AT376" s="215" t="s">
        <v>137</v>
      </c>
      <c r="AU376" s="215" t="s">
        <v>85</v>
      </c>
      <c r="AV376" s="11" t="s">
        <v>85</v>
      </c>
      <c r="AW376" s="11" t="s">
        <v>38</v>
      </c>
      <c r="AX376" s="11" t="s">
        <v>75</v>
      </c>
      <c r="AY376" s="215" t="s">
        <v>128</v>
      </c>
    </row>
    <row r="377" spans="2:65" s="11" customFormat="1" ht="13.5">
      <c r="B377" s="204"/>
      <c r="C377" s="205"/>
      <c r="D377" s="206" t="s">
        <v>137</v>
      </c>
      <c r="E377" s="207" t="s">
        <v>23</v>
      </c>
      <c r="F377" s="208" t="s">
        <v>292</v>
      </c>
      <c r="G377" s="205"/>
      <c r="H377" s="209">
        <v>1</v>
      </c>
      <c r="I377" s="210"/>
      <c r="J377" s="205"/>
      <c r="K377" s="205"/>
      <c r="L377" s="211"/>
      <c r="M377" s="212"/>
      <c r="N377" s="213"/>
      <c r="O377" s="213"/>
      <c r="P377" s="213"/>
      <c r="Q377" s="213"/>
      <c r="R377" s="213"/>
      <c r="S377" s="213"/>
      <c r="T377" s="214"/>
      <c r="AT377" s="215" t="s">
        <v>137</v>
      </c>
      <c r="AU377" s="215" t="s">
        <v>85</v>
      </c>
      <c r="AV377" s="11" t="s">
        <v>85</v>
      </c>
      <c r="AW377" s="11" t="s">
        <v>38</v>
      </c>
      <c r="AX377" s="11" t="s">
        <v>75</v>
      </c>
      <c r="AY377" s="215" t="s">
        <v>128</v>
      </c>
    </row>
    <row r="378" spans="2:65" s="11" customFormat="1" ht="13.5">
      <c r="B378" s="204"/>
      <c r="C378" s="205"/>
      <c r="D378" s="206" t="s">
        <v>137</v>
      </c>
      <c r="E378" s="207" t="s">
        <v>23</v>
      </c>
      <c r="F378" s="208" t="s">
        <v>293</v>
      </c>
      <c r="G378" s="205"/>
      <c r="H378" s="209">
        <v>1</v>
      </c>
      <c r="I378" s="210"/>
      <c r="J378" s="205"/>
      <c r="K378" s="205"/>
      <c r="L378" s="211"/>
      <c r="M378" s="212"/>
      <c r="N378" s="213"/>
      <c r="O378" s="213"/>
      <c r="P378" s="213"/>
      <c r="Q378" s="213"/>
      <c r="R378" s="213"/>
      <c r="S378" s="213"/>
      <c r="T378" s="214"/>
      <c r="AT378" s="215" t="s">
        <v>137</v>
      </c>
      <c r="AU378" s="215" t="s">
        <v>85</v>
      </c>
      <c r="AV378" s="11" t="s">
        <v>85</v>
      </c>
      <c r="AW378" s="11" t="s">
        <v>38</v>
      </c>
      <c r="AX378" s="11" t="s">
        <v>75</v>
      </c>
      <c r="AY378" s="215" t="s">
        <v>128</v>
      </c>
    </row>
    <row r="379" spans="2:65" s="11" customFormat="1" ht="13.5">
      <c r="B379" s="204"/>
      <c r="C379" s="205"/>
      <c r="D379" s="206" t="s">
        <v>137</v>
      </c>
      <c r="E379" s="207" t="s">
        <v>23</v>
      </c>
      <c r="F379" s="208" t="s">
        <v>294</v>
      </c>
      <c r="G379" s="205"/>
      <c r="H379" s="209">
        <v>1</v>
      </c>
      <c r="I379" s="210"/>
      <c r="J379" s="205"/>
      <c r="K379" s="205"/>
      <c r="L379" s="211"/>
      <c r="M379" s="212"/>
      <c r="N379" s="213"/>
      <c r="O379" s="213"/>
      <c r="P379" s="213"/>
      <c r="Q379" s="213"/>
      <c r="R379" s="213"/>
      <c r="S379" s="213"/>
      <c r="T379" s="214"/>
      <c r="AT379" s="215" t="s">
        <v>137</v>
      </c>
      <c r="AU379" s="215" t="s">
        <v>85</v>
      </c>
      <c r="AV379" s="11" t="s">
        <v>85</v>
      </c>
      <c r="AW379" s="11" t="s">
        <v>38</v>
      </c>
      <c r="AX379" s="11" t="s">
        <v>75</v>
      </c>
      <c r="AY379" s="215" t="s">
        <v>128</v>
      </c>
    </row>
    <row r="380" spans="2:65" s="11" customFormat="1" ht="13.5">
      <c r="B380" s="204"/>
      <c r="C380" s="205"/>
      <c r="D380" s="206" t="s">
        <v>137</v>
      </c>
      <c r="E380" s="207" t="s">
        <v>23</v>
      </c>
      <c r="F380" s="208" t="s">
        <v>295</v>
      </c>
      <c r="G380" s="205"/>
      <c r="H380" s="209">
        <v>1</v>
      </c>
      <c r="I380" s="210"/>
      <c r="J380" s="205"/>
      <c r="K380" s="205"/>
      <c r="L380" s="211"/>
      <c r="M380" s="212"/>
      <c r="N380" s="213"/>
      <c r="O380" s="213"/>
      <c r="P380" s="213"/>
      <c r="Q380" s="213"/>
      <c r="R380" s="213"/>
      <c r="S380" s="213"/>
      <c r="T380" s="214"/>
      <c r="AT380" s="215" t="s">
        <v>137</v>
      </c>
      <c r="AU380" s="215" t="s">
        <v>85</v>
      </c>
      <c r="AV380" s="11" t="s">
        <v>85</v>
      </c>
      <c r="AW380" s="11" t="s">
        <v>38</v>
      </c>
      <c r="AX380" s="11" t="s">
        <v>75</v>
      </c>
      <c r="AY380" s="215" t="s">
        <v>128</v>
      </c>
    </row>
    <row r="381" spans="2:65" s="11" customFormat="1" ht="13.5">
      <c r="B381" s="204"/>
      <c r="C381" s="205"/>
      <c r="D381" s="206" t="s">
        <v>137</v>
      </c>
      <c r="E381" s="207" t="s">
        <v>23</v>
      </c>
      <c r="F381" s="208" t="s">
        <v>296</v>
      </c>
      <c r="G381" s="205"/>
      <c r="H381" s="209">
        <v>2</v>
      </c>
      <c r="I381" s="210"/>
      <c r="J381" s="205"/>
      <c r="K381" s="205"/>
      <c r="L381" s="211"/>
      <c r="M381" s="212"/>
      <c r="N381" s="213"/>
      <c r="O381" s="213"/>
      <c r="P381" s="213"/>
      <c r="Q381" s="213"/>
      <c r="R381" s="213"/>
      <c r="S381" s="213"/>
      <c r="T381" s="214"/>
      <c r="AT381" s="215" t="s">
        <v>137</v>
      </c>
      <c r="AU381" s="215" t="s">
        <v>85</v>
      </c>
      <c r="AV381" s="11" t="s">
        <v>85</v>
      </c>
      <c r="AW381" s="11" t="s">
        <v>38</v>
      </c>
      <c r="AX381" s="11" t="s">
        <v>75</v>
      </c>
      <c r="AY381" s="215" t="s">
        <v>128</v>
      </c>
    </row>
    <row r="382" spans="2:65" s="11" customFormat="1" ht="13.5">
      <c r="B382" s="204"/>
      <c r="C382" s="205"/>
      <c r="D382" s="206" t="s">
        <v>137</v>
      </c>
      <c r="E382" s="207" t="s">
        <v>23</v>
      </c>
      <c r="F382" s="208" t="s">
        <v>297</v>
      </c>
      <c r="G382" s="205"/>
      <c r="H382" s="209">
        <v>2</v>
      </c>
      <c r="I382" s="210"/>
      <c r="J382" s="205"/>
      <c r="K382" s="205"/>
      <c r="L382" s="211"/>
      <c r="M382" s="212"/>
      <c r="N382" s="213"/>
      <c r="O382" s="213"/>
      <c r="P382" s="213"/>
      <c r="Q382" s="213"/>
      <c r="R382" s="213"/>
      <c r="S382" s="213"/>
      <c r="T382" s="214"/>
      <c r="AT382" s="215" t="s">
        <v>137</v>
      </c>
      <c r="AU382" s="215" t="s">
        <v>85</v>
      </c>
      <c r="AV382" s="11" t="s">
        <v>85</v>
      </c>
      <c r="AW382" s="11" t="s">
        <v>38</v>
      </c>
      <c r="AX382" s="11" t="s">
        <v>75</v>
      </c>
      <c r="AY382" s="215" t="s">
        <v>128</v>
      </c>
    </row>
    <row r="383" spans="2:65" s="11" customFormat="1" ht="13.5">
      <c r="B383" s="204"/>
      <c r="C383" s="205"/>
      <c r="D383" s="206" t="s">
        <v>137</v>
      </c>
      <c r="E383" s="207" t="s">
        <v>23</v>
      </c>
      <c r="F383" s="208" t="s">
        <v>298</v>
      </c>
      <c r="G383" s="205"/>
      <c r="H383" s="209">
        <v>2</v>
      </c>
      <c r="I383" s="210"/>
      <c r="J383" s="205"/>
      <c r="K383" s="205"/>
      <c r="L383" s="211"/>
      <c r="M383" s="212"/>
      <c r="N383" s="213"/>
      <c r="O383" s="213"/>
      <c r="P383" s="213"/>
      <c r="Q383" s="213"/>
      <c r="R383" s="213"/>
      <c r="S383" s="213"/>
      <c r="T383" s="214"/>
      <c r="AT383" s="215" t="s">
        <v>137</v>
      </c>
      <c r="AU383" s="215" t="s">
        <v>85</v>
      </c>
      <c r="AV383" s="11" t="s">
        <v>85</v>
      </c>
      <c r="AW383" s="11" t="s">
        <v>38</v>
      </c>
      <c r="AX383" s="11" t="s">
        <v>75</v>
      </c>
      <c r="AY383" s="215" t="s">
        <v>128</v>
      </c>
    </row>
    <row r="384" spans="2:65" s="11" customFormat="1" ht="13.5">
      <c r="B384" s="204"/>
      <c r="C384" s="205"/>
      <c r="D384" s="206" t="s">
        <v>137</v>
      </c>
      <c r="E384" s="207" t="s">
        <v>23</v>
      </c>
      <c r="F384" s="208" t="s">
        <v>299</v>
      </c>
      <c r="G384" s="205"/>
      <c r="H384" s="209">
        <v>1</v>
      </c>
      <c r="I384" s="210"/>
      <c r="J384" s="205"/>
      <c r="K384" s="205"/>
      <c r="L384" s="211"/>
      <c r="M384" s="212"/>
      <c r="N384" s="213"/>
      <c r="O384" s="213"/>
      <c r="P384" s="213"/>
      <c r="Q384" s="213"/>
      <c r="R384" s="213"/>
      <c r="S384" s="213"/>
      <c r="T384" s="214"/>
      <c r="AT384" s="215" t="s">
        <v>137</v>
      </c>
      <c r="AU384" s="215" t="s">
        <v>85</v>
      </c>
      <c r="AV384" s="11" t="s">
        <v>85</v>
      </c>
      <c r="AW384" s="11" t="s">
        <v>38</v>
      </c>
      <c r="AX384" s="11" t="s">
        <v>75</v>
      </c>
      <c r="AY384" s="215" t="s">
        <v>128</v>
      </c>
    </row>
    <row r="385" spans="2:65" s="11" customFormat="1" ht="13.5">
      <c r="B385" s="204"/>
      <c r="C385" s="205"/>
      <c r="D385" s="206" t="s">
        <v>137</v>
      </c>
      <c r="E385" s="207" t="s">
        <v>23</v>
      </c>
      <c r="F385" s="208" t="s">
        <v>300</v>
      </c>
      <c r="G385" s="205"/>
      <c r="H385" s="209">
        <v>1</v>
      </c>
      <c r="I385" s="210"/>
      <c r="J385" s="205"/>
      <c r="K385" s="205"/>
      <c r="L385" s="211"/>
      <c r="M385" s="212"/>
      <c r="N385" s="213"/>
      <c r="O385" s="213"/>
      <c r="P385" s="213"/>
      <c r="Q385" s="213"/>
      <c r="R385" s="213"/>
      <c r="S385" s="213"/>
      <c r="T385" s="214"/>
      <c r="AT385" s="215" t="s">
        <v>137</v>
      </c>
      <c r="AU385" s="215" t="s">
        <v>85</v>
      </c>
      <c r="AV385" s="11" t="s">
        <v>85</v>
      </c>
      <c r="AW385" s="11" t="s">
        <v>38</v>
      </c>
      <c r="AX385" s="11" t="s">
        <v>75</v>
      </c>
      <c r="AY385" s="215" t="s">
        <v>128</v>
      </c>
    </row>
    <row r="386" spans="2:65" s="11" customFormat="1" ht="13.5">
      <c r="B386" s="204"/>
      <c r="C386" s="205"/>
      <c r="D386" s="206" t="s">
        <v>137</v>
      </c>
      <c r="E386" s="207" t="s">
        <v>23</v>
      </c>
      <c r="F386" s="208" t="s">
        <v>301</v>
      </c>
      <c r="G386" s="205"/>
      <c r="H386" s="209">
        <v>1</v>
      </c>
      <c r="I386" s="210"/>
      <c r="J386" s="205"/>
      <c r="K386" s="205"/>
      <c r="L386" s="211"/>
      <c r="M386" s="212"/>
      <c r="N386" s="213"/>
      <c r="O386" s="213"/>
      <c r="P386" s="213"/>
      <c r="Q386" s="213"/>
      <c r="R386" s="213"/>
      <c r="S386" s="213"/>
      <c r="T386" s="214"/>
      <c r="AT386" s="215" t="s">
        <v>137</v>
      </c>
      <c r="AU386" s="215" t="s">
        <v>85</v>
      </c>
      <c r="AV386" s="11" t="s">
        <v>85</v>
      </c>
      <c r="AW386" s="11" t="s">
        <v>38</v>
      </c>
      <c r="AX386" s="11" t="s">
        <v>75</v>
      </c>
      <c r="AY386" s="215" t="s">
        <v>128</v>
      </c>
    </row>
    <row r="387" spans="2:65" s="11" customFormat="1" ht="13.5">
      <c r="B387" s="204"/>
      <c r="C387" s="205"/>
      <c r="D387" s="206" t="s">
        <v>137</v>
      </c>
      <c r="E387" s="207" t="s">
        <v>23</v>
      </c>
      <c r="F387" s="208" t="s">
        <v>302</v>
      </c>
      <c r="G387" s="205"/>
      <c r="H387" s="209">
        <v>1</v>
      </c>
      <c r="I387" s="210"/>
      <c r="J387" s="205"/>
      <c r="K387" s="205"/>
      <c r="L387" s="211"/>
      <c r="M387" s="212"/>
      <c r="N387" s="213"/>
      <c r="O387" s="213"/>
      <c r="P387" s="213"/>
      <c r="Q387" s="213"/>
      <c r="R387" s="213"/>
      <c r="S387" s="213"/>
      <c r="T387" s="214"/>
      <c r="AT387" s="215" t="s">
        <v>137</v>
      </c>
      <c r="AU387" s="215" t="s">
        <v>85</v>
      </c>
      <c r="AV387" s="11" t="s">
        <v>85</v>
      </c>
      <c r="AW387" s="11" t="s">
        <v>38</v>
      </c>
      <c r="AX387" s="11" t="s">
        <v>75</v>
      </c>
      <c r="AY387" s="215" t="s">
        <v>128</v>
      </c>
    </row>
    <row r="388" spans="2:65" s="12" customFormat="1" ht="13.5">
      <c r="B388" s="216"/>
      <c r="C388" s="217"/>
      <c r="D388" s="206" t="s">
        <v>137</v>
      </c>
      <c r="E388" s="218" t="s">
        <v>23</v>
      </c>
      <c r="F388" s="219" t="s">
        <v>140</v>
      </c>
      <c r="G388" s="217"/>
      <c r="H388" s="220">
        <v>30</v>
      </c>
      <c r="I388" s="221"/>
      <c r="J388" s="217"/>
      <c r="K388" s="217"/>
      <c r="L388" s="222"/>
      <c r="M388" s="223"/>
      <c r="N388" s="224"/>
      <c r="O388" s="224"/>
      <c r="P388" s="224"/>
      <c r="Q388" s="224"/>
      <c r="R388" s="224"/>
      <c r="S388" s="224"/>
      <c r="T388" s="225"/>
      <c r="AT388" s="226" t="s">
        <v>137</v>
      </c>
      <c r="AU388" s="226" t="s">
        <v>85</v>
      </c>
      <c r="AV388" s="12" t="s">
        <v>135</v>
      </c>
      <c r="AW388" s="12" t="s">
        <v>38</v>
      </c>
      <c r="AX388" s="12" t="s">
        <v>80</v>
      </c>
      <c r="AY388" s="226" t="s">
        <v>128</v>
      </c>
    </row>
    <row r="389" spans="2:65" s="1" customFormat="1" ht="16.5" customHeight="1">
      <c r="B389" s="42"/>
      <c r="C389" s="192" t="s">
        <v>420</v>
      </c>
      <c r="D389" s="192" t="s">
        <v>131</v>
      </c>
      <c r="E389" s="193" t="s">
        <v>421</v>
      </c>
      <c r="F389" s="194" t="s">
        <v>422</v>
      </c>
      <c r="G389" s="195" t="s">
        <v>327</v>
      </c>
      <c r="H389" s="196">
        <v>13.32</v>
      </c>
      <c r="I389" s="197"/>
      <c r="J389" s="198">
        <f>ROUND(I389*H389,2)</f>
        <v>0</v>
      </c>
      <c r="K389" s="194" t="s">
        <v>143</v>
      </c>
      <c r="L389" s="62"/>
      <c r="M389" s="199" t="s">
        <v>23</v>
      </c>
      <c r="N389" s="200" t="s">
        <v>46</v>
      </c>
      <c r="O389" s="43"/>
      <c r="P389" s="201">
        <f>O389*H389</f>
        <v>0</v>
      </c>
      <c r="Q389" s="201">
        <v>0</v>
      </c>
      <c r="R389" s="201">
        <f>Q389*H389</f>
        <v>0</v>
      </c>
      <c r="S389" s="201">
        <v>4.8000000000000001E-2</v>
      </c>
      <c r="T389" s="202">
        <f>S389*H389</f>
        <v>0.63936000000000004</v>
      </c>
      <c r="AR389" s="24" t="s">
        <v>135</v>
      </c>
      <c r="AT389" s="24" t="s">
        <v>131</v>
      </c>
      <c r="AU389" s="24" t="s">
        <v>85</v>
      </c>
      <c r="AY389" s="24" t="s">
        <v>128</v>
      </c>
      <c r="BE389" s="203">
        <f>IF(N389="základní",J389,0)</f>
        <v>0</v>
      </c>
      <c r="BF389" s="203">
        <f>IF(N389="snížená",J389,0)</f>
        <v>0</v>
      </c>
      <c r="BG389" s="203">
        <f>IF(N389="zákl. přenesená",J389,0)</f>
        <v>0</v>
      </c>
      <c r="BH389" s="203">
        <f>IF(N389="sníž. přenesená",J389,0)</f>
        <v>0</v>
      </c>
      <c r="BI389" s="203">
        <f>IF(N389="nulová",J389,0)</f>
        <v>0</v>
      </c>
      <c r="BJ389" s="24" t="s">
        <v>80</v>
      </c>
      <c r="BK389" s="203">
        <f>ROUND(I389*H389,2)</f>
        <v>0</v>
      </c>
      <c r="BL389" s="24" t="s">
        <v>135</v>
      </c>
      <c r="BM389" s="24" t="s">
        <v>423</v>
      </c>
    </row>
    <row r="390" spans="2:65" s="11" customFormat="1" ht="13.5">
      <c r="B390" s="204"/>
      <c r="C390" s="205"/>
      <c r="D390" s="206" t="s">
        <v>137</v>
      </c>
      <c r="E390" s="207" t="s">
        <v>23</v>
      </c>
      <c r="F390" s="208" t="s">
        <v>343</v>
      </c>
      <c r="G390" s="205"/>
      <c r="H390" s="209">
        <v>3.24</v>
      </c>
      <c r="I390" s="210"/>
      <c r="J390" s="205"/>
      <c r="K390" s="205"/>
      <c r="L390" s="211"/>
      <c r="M390" s="212"/>
      <c r="N390" s="213"/>
      <c r="O390" s="213"/>
      <c r="P390" s="213"/>
      <c r="Q390" s="213"/>
      <c r="R390" s="213"/>
      <c r="S390" s="213"/>
      <c r="T390" s="214"/>
      <c r="AT390" s="215" t="s">
        <v>137</v>
      </c>
      <c r="AU390" s="215" t="s">
        <v>85</v>
      </c>
      <c r="AV390" s="11" t="s">
        <v>85</v>
      </c>
      <c r="AW390" s="11" t="s">
        <v>38</v>
      </c>
      <c r="AX390" s="11" t="s">
        <v>75</v>
      </c>
      <c r="AY390" s="215" t="s">
        <v>128</v>
      </c>
    </row>
    <row r="391" spans="2:65" s="11" customFormat="1" ht="13.5">
      <c r="B391" s="204"/>
      <c r="C391" s="205"/>
      <c r="D391" s="206" t="s">
        <v>137</v>
      </c>
      <c r="E391" s="207" t="s">
        <v>23</v>
      </c>
      <c r="F391" s="208" t="s">
        <v>344</v>
      </c>
      <c r="G391" s="205"/>
      <c r="H391" s="209">
        <v>2.16</v>
      </c>
      <c r="I391" s="210"/>
      <c r="J391" s="205"/>
      <c r="K391" s="205"/>
      <c r="L391" s="211"/>
      <c r="M391" s="212"/>
      <c r="N391" s="213"/>
      <c r="O391" s="213"/>
      <c r="P391" s="213"/>
      <c r="Q391" s="213"/>
      <c r="R391" s="213"/>
      <c r="S391" s="213"/>
      <c r="T391" s="214"/>
      <c r="AT391" s="215" t="s">
        <v>137</v>
      </c>
      <c r="AU391" s="215" t="s">
        <v>85</v>
      </c>
      <c r="AV391" s="11" t="s">
        <v>85</v>
      </c>
      <c r="AW391" s="11" t="s">
        <v>38</v>
      </c>
      <c r="AX391" s="11" t="s">
        <v>75</v>
      </c>
      <c r="AY391" s="215" t="s">
        <v>128</v>
      </c>
    </row>
    <row r="392" spans="2:65" s="11" customFormat="1" ht="13.5">
      <c r="B392" s="204"/>
      <c r="C392" s="205"/>
      <c r="D392" s="206" t="s">
        <v>137</v>
      </c>
      <c r="E392" s="207" t="s">
        <v>23</v>
      </c>
      <c r="F392" s="208" t="s">
        <v>345</v>
      </c>
      <c r="G392" s="205"/>
      <c r="H392" s="209">
        <v>3.24</v>
      </c>
      <c r="I392" s="210"/>
      <c r="J392" s="205"/>
      <c r="K392" s="205"/>
      <c r="L392" s="211"/>
      <c r="M392" s="212"/>
      <c r="N392" s="213"/>
      <c r="O392" s="213"/>
      <c r="P392" s="213"/>
      <c r="Q392" s="213"/>
      <c r="R392" s="213"/>
      <c r="S392" s="213"/>
      <c r="T392" s="214"/>
      <c r="AT392" s="215" t="s">
        <v>137</v>
      </c>
      <c r="AU392" s="215" t="s">
        <v>85</v>
      </c>
      <c r="AV392" s="11" t="s">
        <v>85</v>
      </c>
      <c r="AW392" s="11" t="s">
        <v>38</v>
      </c>
      <c r="AX392" s="11" t="s">
        <v>75</v>
      </c>
      <c r="AY392" s="215" t="s">
        <v>128</v>
      </c>
    </row>
    <row r="393" spans="2:65" s="11" customFormat="1" ht="13.5">
      <c r="B393" s="204"/>
      <c r="C393" s="205"/>
      <c r="D393" s="206" t="s">
        <v>137</v>
      </c>
      <c r="E393" s="207" t="s">
        <v>23</v>
      </c>
      <c r="F393" s="208" t="s">
        <v>346</v>
      </c>
      <c r="G393" s="205"/>
      <c r="H393" s="209">
        <v>3.24</v>
      </c>
      <c r="I393" s="210"/>
      <c r="J393" s="205"/>
      <c r="K393" s="205"/>
      <c r="L393" s="211"/>
      <c r="M393" s="212"/>
      <c r="N393" s="213"/>
      <c r="O393" s="213"/>
      <c r="P393" s="213"/>
      <c r="Q393" s="213"/>
      <c r="R393" s="213"/>
      <c r="S393" s="213"/>
      <c r="T393" s="214"/>
      <c r="AT393" s="215" t="s">
        <v>137</v>
      </c>
      <c r="AU393" s="215" t="s">
        <v>85</v>
      </c>
      <c r="AV393" s="11" t="s">
        <v>85</v>
      </c>
      <c r="AW393" s="11" t="s">
        <v>38</v>
      </c>
      <c r="AX393" s="11" t="s">
        <v>75</v>
      </c>
      <c r="AY393" s="215" t="s">
        <v>128</v>
      </c>
    </row>
    <row r="394" spans="2:65" s="11" customFormat="1" ht="13.5">
      <c r="B394" s="204"/>
      <c r="C394" s="205"/>
      <c r="D394" s="206" t="s">
        <v>137</v>
      </c>
      <c r="E394" s="207" t="s">
        <v>23</v>
      </c>
      <c r="F394" s="208" t="s">
        <v>347</v>
      </c>
      <c r="G394" s="205"/>
      <c r="H394" s="209">
        <v>0.72</v>
      </c>
      <c r="I394" s="210"/>
      <c r="J394" s="205"/>
      <c r="K394" s="205"/>
      <c r="L394" s="211"/>
      <c r="M394" s="212"/>
      <c r="N394" s="213"/>
      <c r="O394" s="213"/>
      <c r="P394" s="213"/>
      <c r="Q394" s="213"/>
      <c r="R394" s="213"/>
      <c r="S394" s="213"/>
      <c r="T394" s="214"/>
      <c r="AT394" s="215" t="s">
        <v>137</v>
      </c>
      <c r="AU394" s="215" t="s">
        <v>85</v>
      </c>
      <c r="AV394" s="11" t="s">
        <v>85</v>
      </c>
      <c r="AW394" s="11" t="s">
        <v>38</v>
      </c>
      <c r="AX394" s="11" t="s">
        <v>75</v>
      </c>
      <c r="AY394" s="215" t="s">
        <v>128</v>
      </c>
    </row>
    <row r="395" spans="2:65" s="11" customFormat="1" ht="13.5">
      <c r="B395" s="204"/>
      <c r="C395" s="205"/>
      <c r="D395" s="206" t="s">
        <v>137</v>
      </c>
      <c r="E395" s="207" t="s">
        <v>23</v>
      </c>
      <c r="F395" s="208" t="s">
        <v>348</v>
      </c>
      <c r="G395" s="205"/>
      <c r="H395" s="209">
        <v>0.72</v>
      </c>
      <c r="I395" s="210"/>
      <c r="J395" s="205"/>
      <c r="K395" s="205"/>
      <c r="L395" s="211"/>
      <c r="M395" s="212"/>
      <c r="N395" s="213"/>
      <c r="O395" s="213"/>
      <c r="P395" s="213"/>
      <c r="Q395" s="213"/>
      <c r="R395" s="213"/>
      <c r="S395" s="213"/>
      <c r="T395" s="214"/>
      <c r="AT395" s="215" t="s">
        <v>137</v>
      </c>
      <c r="AU395" s="215" t="s">
        <v>85</v>
      </c>
      <c r="AV395" s="11" t="s">
        <v>85</v>
      </c>
      <c r="AW395" s="11" t="s">
        <v>38</v>
      </c>
      <c r="AX395" s="11" t="s">
        <v>75</v>
      </c>
      <c r="AY395" s="215" t="s">
        <v>128</v>
      </c>
    </row>
    <row r="396" spans="2:65" s="12" customFormat="1" ht="13.5">
      <c r="B396" s="216"/>
      <c r="C396" s="217"/>
      <c r="D396" s="206" t="s">
        <v>137</v>
      </c>
      <c r="E396" s="218" t="s">
        <v>23</v>
      </c>
      <c r="F396" s="219" t="s">
        <v>140</v>
      </c>
      <c r="G396" s="217"/>
      <c r="H396" s="220">
        <v>13.32</v>
      </c>
      <c r="I396" s="221"/>
      <c r="J396" s="217"/>
      <c r="K396" s="217"/>
      <c r="L396" s="222"/>
      <c r="M396" s="223"/>
      <c r="N396" s="224"/>
      <c r="O396" s="224"/>
      <c r="P396" s="224"/>
      <c r="Q396" s="224"/>
      <c r="R396" s="224"/>
      <c r="S396" s="224"/>
      <c r="T396" s="225"/>
      <c r="AT396" s="226" t="s">
        <v>137</v>
      </c>
      <c r="AU396" s="226" t="s">
        <v>85</v>
      </c>
      <c r="AV396" s="12" t="s">
        <v>135</v>
      </c>
      <c r="AW396" s="12" t="s">
        <v>38</v>
      </c>
      <c r="AX396" s="12" t="s">
        <v>80</v>
      </c>
      <c r="AY396" s="226" t="s">
        <v>128</v>
      </c>
    </row>
    <row r="397" spans="2:65" s="1" customFormat="1" ht="16.5" customHeight="1">
      <c r="B397" s="42"/>
      <c r="C397" s="192" t="s">
        <v>424</v>
      </c>
      <c r="D397" s="192" t="s">
        <v>131</v>
      </c>
      <c r="E397" s="193" t="s">
        <v>425</v>
      </c>
      <c r="F397" s="194" t="s">
        <v>426</v>
      </c>
      <c r="G397" s="195" t="s">
        <v>327</v>
      </c>
      <c r="H397" s="196">
        <v>25.2</v>
      </c>
      <c r="I397" s="197"/>
      <c r="J397" s="198">
        <f>ROUND(I397*H397,2)</f>
        <v>0</v>
      </c>
      <c r="K397" s="194" t="s">
        <v>143</v>
      </c>
      <c r="L397" s="62"/>
      <c r="M397" s="199" t="s">
        <v>23</v>
      </c>
      <c r="N397" s="200" t="s">
        <v>46</v>
      </c>
      <c r="O397" s="43"/>
      <c r="P397" s="201">
        <f>O397*H397</f>
        <v>0</v>
      </c>
      <c r="Q397" s="201">
        <v>0</v>
      </c>
      <c r="R397" s="201">
        <f>Q397*H397</f>
        <v>0</v>
      </c>
      <c r="S397" s="201">
        <v>3.7999999999999999E-2</v>
      </c>
      <c r="T397" s="202">
        <f>S397*H397</f>
        <v>0.9575999999999999</v>
      </c>
      <c r="AR397" s="24" t="s">
        <v>135</v>
      </c>
      <c r="AT397" s="24" t="s">
        <v>131</v>
      </c>
      <c r="AU397" s="24" t="s">
        <v>85</v>
      </c>
      <c r="AY397" s="24" t="s">
        <v>128</v>
      </c>
      <c r="BE397" s="203">
        <f>IF(N397="základní",J397,0)</f>
        <v>0</v>
      </c>
      <c r="BF397" s="203">
        <f>IF(N397="snížená",J397,0)</f>
        <v>0</v>
      </c>
      <c r="BG397" s="203">
        <f>IF(N397="zákl. přenesená",J397,0)</f>
        <v>0</v>
      </c>
      <c r="BH397" s="203">
        <f>IF(N397="sníž. přenesená",J397,0)</f>
        <v>0</v>
      </c>
      <c r="BI397" s="203">
        <f>IF(N397="nulová",J397,0)</f>
        <v>0</v>
      </c>
      <c r="BJ397" s="24" t="s">
        <v>80</v>
      </c>
      <c r="BK397" s="203">
        <f>ROUND(I397*H397,2)</f>
        <v>0</v>
      </c>
      <c r="BL397" s="24" t="s">
        <v>135</v>
      </c>
      <c r="BM397" s="24" t="s">
        <v>427</v>
      </c>
    </row>
    <row r="398" spans="2:65" s="11" customFormat="1" ht="13.5">
      <c r="B398" s="204"/>
      <c r="C398" s="205"/>
      <c r="D398" s="206" t="s">
        <v>137</v>
      </c>
      <c r="E398" s="207" t="s">
        <v>23</v>
      </c>
      <c r="F398" s="208" t="s">
        <v>353</v>
      </c>
      <c r="G398" s="205"/>
      <c r="H398" s="209">
        <v>25.2</v>
      </c>
      <c r="I398" s="210"/>
      <c r="J398" s="205"/>
      <c r="K398" s="205"/>
      <c r="L398" s="211"/>
      <c r="M398" s="212"/>
      <c r="N398" s="213"/>
      <c r="O398" s="213"/>
      <c r="P398" s="213"/>
      <c r="Q398" s="213"/>
      <c r="R398" s="213"/>
      <c r="S398" s="213"/>
      <c r="T398" s="214"/>
      <c r="AT398" s="215" t="s">
        <v>137</v>
      </c>
      <c r="AU398" s="215" t="s">
        <v>85</v>
      </c>
      <c r="AV398" s="11" t="s">
        <v>85</v>
      </c>
      <c r="AW398" s="11" t="s">
        <v>38</v>
      </c>
      <c r="AX398" s="11" t="s">
        <v>80</v>
      </c>
      <c r="AY398" s="215" t="s">
        <v>128</v>
      </c>
    </row>
    <row r="399" spans="2:65" s="1" customFormat="1" ht="16.5" customHeight="1">
      <c r="B399" s="42"/>
      <c r="C399" s="192" t="s">
        <v>428</v>
      </c>
      <c r="D399" s="192" t="s">
        <v>131</v>
      </c>
      <c r="E399" s="193" t="s">
        <v>429</v>
      </c>
      <c r="F399" s="194" t="s">
        <v>430</v>
      </c>
      <c r="G399" s="195" t="s">
        <v>327</v>
      </c>
      <c r="H399" s="196">
        <v>41.76</v>
      </c>
      <c r="I399" s="197"/>
      <c r="J399" s="198">
        <f>ROUND(I399*H399,2)</f>
        <v>0</v>
      </c>
      <c r="K399" s="194" t="s">
        <v>143</v>
      </c>
      <c r="L399" s="62"/>
      <c r="M399" s="199" t="s">
        <v>23</v>
      </c>
      <c r="N399" s="200" t="s">
        <v>46</v>
      </c>
      <c r="O399" s="43"/>
      <c r="P399" s="201">
        <f>O399*H399</f>
        <v>0</v>
      </c>
      <c r="Q399" s="201">
        <v>0</v>
      </c>
      <c r="R399" s="201">
        <f>Q399*H399</f>
        <v>0</v>
      </c>
      <c r="S399" s="201">
        <v>3.4000000000000002E-2</v>
      </c>
      <c r="T399" s="202">
        <f>S399*H399</f>
        <v>1.41984</v>
      </c>
      <c r="AR399" s="24" t="s">
        <v>135</v>
      </c>
      <c r="AT399" s="24" t="s">
        <v>131</v>
      </c>
      <c r="AU399" s="24" t="s">
        <v>85</v>
      </c>
      <c r="AY399" s="24" t="s">
        <v>128</v>
      </c>
      <c r="BE399" s="203">
        <f>IF(N399="základní",J399,0)</f>
        <v>0</v>
      </c>
      <c r="BF399" s="203">
        <f>IF(N399="snížená",J399,0)</f>
        <v>0</v>
      </c>
      <c r="BG399" s="203">
        <f>IF(N399="zákl. přenesená",J399,0)</f>
        <v>0</v>
      </c>
      <c r="BH399" s="203">
        <f>IF(N399="sníž. přenesená",J399,0)</f>
        <v>0</v>
      </c>
      <c r="BI399" s="203">
        <f>IF(N399="nulová",J399,0)</f>
        <v>0</v>
      </c>
      <c r="BJ399" s="24" t="s">
        <v>80</v>
      </c>
      <c r="BK399" s="203">
        <f>ROUND(I399*H399,2)</f>
        <v>0</v>
      </c>
      <c r="BL399" s="24" t="s">
        <v>135</v>
      </c>
      <c r="BM399" s="24" t="s">
        <v>431</v>
      </c>
    </row>
    <row r="400" spans="2:65" s="11" customFormat="1" ht="13.5">
      <c r="B400" s="204"/>
      <c r="C400" s="205"/>
      <c r="D400" s="206" t="s">
        <v>137</v>
      </c>
      <c r="E400" s="207" t="s">
        <v>23</v>
      </c>
      <c r="F400" s="208" t="s">
        <v>359</v>
      </c>
      <c r="G400" s="205"/>
      <c r="H400" s="209">
        <v>23.52</v>
      </c>
      <c r="I400" s="210"/>
      <c r="J400" s="205"/>
      <c r="K400" s="205"/>
      <c r="L400" s="211"/>
      <c r="M400" s="212"/>
      <c r="N400" s="213"/>
      <c r="O400" s="213"/>
      <c r="P400" s="213"/>
      <c r="Q400" s="213"/>
      <c r="R400" s="213"/>
      <c r="S400" s="213"/>
      <c r="T400" s="214"/>
      <c r="AT400" s="215" t="s">
        <v>137</v>
      </c>
      <c r="AU400" s="215" t="s">
        <v>85</v>
      </c>
      <c r="AV400" s="11" t="s">
        <v>85</v>
      </c>
      <c r="AW400" s="11" t="s">
        <v>38</v>
      </c>
      <c r="AX400" s="11" t="s">
        <v>75</v>
      </c>
      <c r="AY400" s="215" t="s">
        <v>128</v>
      </c>
    </row>
    <row r="401" spans="2:65" s="11" customFormat="1" ht="13.5">
      <c r="B401" s="204"/>
      <c r="C401" s="205"/>
      <c r="D401" s="206" t="s">
        <v>137</v>
      </c>
      <c r="E401" s="207" t="s">
        <v>23</v>
      </c>
      <c r="F401" s="208" t="s">
        <v>360</v>
      </c>
      <c r="G401" s="205"/>
      <c r="H401" s="209">
        <v>13.44</v>
      </c>
      <c r="I401" s="210"/>
      <c r="J401" s="205"/>
      <c r="K401" s="205"/>
      <c r="L401" s="211"/>
      <c r="M401" s="212"/>
      <c r="N401" s="213"/>
      <c r="O401" s="213"/>
      <c r="P401" s="213"/>
      <c r="Q401" s="213"/>
      <c r="R401" s="213"/>
      <c r="S401" s="213"/>
      <c r="T401" s="214"/>
      <c r="AT401" s="215" t="s">
        <v>137</v>
      </c>
      <c r="AU401" s="215" t="s">
        <v>85</v>
      </c>
      <c r="AV401" s="11" t="s">
        <v>85</v>
      </c>
      <c r="AW401" s="11" t="s">
        <v>38</v>
      </c>
      <c r="AX401" s="11" t="s">
        <v>75</v>
      </c>
      <c r="AY401" s="215" t="s">
        <v>128</v>
      </c>
    </row>
    <row r="402" spans="2:65" s="11" customFormat="1" ht="13.5">
      <c r="B402" s="204"/>
      <c r="C402" s="205"/>
      <c r="D402" s="206" t="s">
        <v>137</v>
      </c>
      <c r="E402" s="207" t="s">
        <v>23</v>
      </c>
      <c r="F402" s="208" t="s">
        <v>354</v>
      </c>
      <c r="G402" s="205"/>
      <c r="H402" s="209">
        <v>4.8</v>
      </c>
      <c r="I402" s="210"/>
      <c r="J402" s="205"/>
      <c r="K402" s="205"/>
      <c r="L402" s="211"/>
      <c r="M402" s="212"/>
      <c r="N402" s="213"/>
      <c r="O402" s="213"/>
      <c r="P402" s="213"/>
      <c r="Q402" s="213"/>
      <c r="R402" s="213"/>
      <c r="S402" s="213"/>
      <c r="T402" s="214"/>
      <c r="AT402" s="215" t="s">
        <v>137</v>
      </c>
      <c r="AU402" s="215" t="s">
        <v>85</v>
      </c>
      <c r="AV402" s="11" t="s">
        <v>85</v>
      </c>
      <c r="AW402" s="11" t="s">
        <v>38</v>
      </c>
      <c r="AX402" s="11" t="s">
        <v>75</v>
      </c>
      <c r="AY402" s="215" t="s">
        <v>128</v>
      </c>
    </row>
    <row r="403" spans="2:65" s="12" customFormat="1" ht="13.5">
      <c r="B403" s="216"/>
      <c r="C403" s="217"/>
      <c r="D403" s="206" t="s">
        <v>137</v>
      </c>
      <c r="E403" s="218" t="s">
        <v>23</v>
      </c>
      <c r="F403" s="219" t="s">
        <v>140</v>
      </c>
      <c r="G403" s="217"/>
      <c r="H403" s="220">
        <v>41.76</v>
      </c>
      <c r="I403" s="221"/>
      <c r="J403" s="217"/>
      <c r="K403" s="217"/>
      <c r="L403" s="222"/>
      <c r="M403" s="223"/>
      <c r="N403" s="224"/>
      <c r="O403" s="224"/>
      <c r="P403" s="224"/>
      <c r="Q403" s="224"/>
      <c r="R403" s="224"/>
      <c r="S403" s="224"/>
      <c r="T403" s="225"/>
      <c r="AT403" s="226" t="s">
        <v>137</v>
      </c>
      <c r="AU403" s="226" t="s">
        <v>85</v>
      </c>
      <c r="AV403" s="12" t="s">
        <v>135</v>
      </c>
      <c r="AW403" s="12" t="s">
        <v>38</v>
      </c>
      <c r="AX403" s="12" t="s">
        <v>80</v>
      </c>
      <c r="AY403" s="226" t="s">
        <v>128</v>
      </c>
    </row>
    <row r="404" spans="2:65" s="1" customFormat="1" ht="16.5" customHeight="1">
      <c r="B404" s="42"/>
      <c r="C404" s="192" t="s">
        <v>432</v>
      </c>
      <c r="D404" s="192" t="s">
        <v>131</v>
      </c>
      <c r="E404" s="193" t="s">
        <v>433</v>
      </c>
      <c r="F404" s="194" t="s">
        <v>434</v>
      </c>
      <c r="G404" s="195" t="s">
        <v>327</v>
      </c>
      <c r="H404" s="196">
        <v>236.79</v>
      </c>
      <c r="I404" s="197"/>
      <c r="J404" s="198">
        <f>ROUND(I404*H404,2)</f>
        <v>0</v>
      </c>
      <c r="K404" s="194" t="s">
        <v>143</v>
      </c>
      <c r="L404" s="62"/>
      <c r="M404" s="199" t="s">
        <v>23</v>
      </c>
      <c r="N404" s="200" t="s">
        <v>46</v>
      </c>
      <c r="O404" s="43"/>
      <c r="P404" s="201">
        <f>O404*H404</f>
        <v>0</v>
      </c>
      <c r="Q404" s="201">
        <v>0</v>
      </c>
      <c r="R404" s="201">
        <f>Q404*H404</f>
        <v>0</v>
      </c>
      <c r="S404" s="201">
        <v>3.2000000000000001E-2</v>
      </c>
      <c r="T404" s="202">
        <f>S404*H404</f>
        <v>7.57728</v>
      </c>
      <c r="AR404" s="24" t="s">
        <v>135</v>
      </c>
      <c r="AT404" s="24" t="s">
        <v>131</v>
      </c>
      <c r="AU404" s="24" t="s">
        <v>85</v>
      </c>
      <c r="AY404" s="24" t="s">
        <v>128</v>
      </c>
      <c r="BE404" s="203">
        <f>IF(N404="základní",J404,0)</f>
        <v>0</v>
      </c>
      <c r="BF404" s="203">
        <f>IF(N404="snížená",J404,0)</f>
        <v>0</v>
      </c>
      <c r="BG404" s="203">
        <f>IF(N404="zákl. přenesená",J404,0)</f>
        <v>0</v>
      </c>
      <c r="BH404" s="203">
        <f>IF(N404="sníž. přenesená",J404,0)</f>
        <v>0</v>
      </c>
      <c r="BI404" s="203">
        <f>IF(N404="nulová",J404,0)</f>
        <v>0</v>
      </c>
      <c r="BJ404" s="24" t="s">
        <v>80</v>
      </c>
      <c r="BK404" s="203">
        <f>ROUND(I404*H404,2)</f>
        <v>0</v>
      </c>
      <c r="BL404" s="24" t="s">
        <v>135</v>
      </c>
      <c r="BM404" s="24" t="s">
        <v>435</v>
      </c>
    </row>
    <row r="405" spans="2:65" s="11" customFormat="1" ht="13.5">
      <c r="B405" s="204"/>
      <c r="C405" s="205"/>
      <c r="D405" s="206" t="s">
        <v>137</v>
      </c>
      <c r="E405" s="207" t="s">
        <v>23</v>
      </c>
      <c r="F405" s="208" t="s">
        <v>361</v>
      </c>
      <c r="G405" s="205"/>
      <c r="H405" s="209">
        <v>17.399999999999999</v>
      </c>
      <c r="I405" s="210"/>
      <c r="J405" s="205"/>
      <c r="K405" s="205"/>
      <c r="L405" s="211"/>
      <c r="M405" s="212"/>
      <c r="N405" s="213"/>
      <c r="O405" s="213"/>
      <c r="P405" s="213"/>
      <c r="Q405" s="213"/>
      <c r="R405" s="213"/>
      <c r="S405" s="213"/>
      <c r="T405" s="214"/>
      <c r="AT405" s="215" t="s">
        <v>137</v>
      </c>
      <c r="AU405" s="215" t="s">
        <v>85</v>
      </c>
      <c r="AV405" s="11" t="s">
        <v>85</v>
      </c>
      <c r="AW405" s="11" t="s">
        <v>38</v>
      </c>
      <c r="AX405" s="11" t="s">
        <v>75</v>
      </c>
      <c r="AY405" s="215" t="s">
        <v>128</v>
      </c>
    </row>
    <row r="406" spans="2:65" s="11" customFormat="1" ht="13.5">
      <c r="B406" s="204"/>
      <c r="C406" s="205"/>
      <c r="D406" s="206" t="s">
        <v>137</v>
      </c>
      <c r="E406" s="207" t="s">
        <v>23</v>
      </c>
      <c r="F406" s="208" t="s">
        <v>362</v>
      </c>
      <c r="G406" s="205"/>
      <c r="H406" s="209">
        <v>17.399999999999999</v>
      </c>
      <c r="I406" s="210"/>
      <c r="J406" s="205"/>
      <c r="K406" s="205"/>
      <c r="L406" s="211"/>
      <c r="M406" s="212"/>
      <c r="N406" s="213"/>
      <c r="O406" s="213"/>
      <c r="P406" s="213"/>
      <c r="Q406" s="213"/>
      <c r="R406" s="213"/>
      <c r="S406" s="213"/>
      <c r="T406" s="214"/>
      <c r="AT406" s="215" t="s">
        <v>137</v>
      </c>
      <c r="AU406" s="215" t="s">
        <v>85</v>
      </c>
      <c r="AV406" s="11" t="s">
        <v>85</v>
      </c>
      <c r="AW406" s="11" t="s">
        <v>38</v>
      </c>
      <c r="AX406" s="11" t="s">
        <v>75</v>
      </c>
      <c r="AY406" s="215" t="s">
        <v>128</v>
      </c>
    </row>
    <row r="407" spans="2:65" s="11" customFormat="1" ht="13.5">
      <c r="B407" s="204"/>
      <c r="C407" s="205"/>
      <c r="D407" s="206" t="s">
        <v>137</v>
      </c>
      <c r="E407" s="207" t="s">
        <v>23</v>
      </c>
      <c r="F407" s="208" t="s">
        <v>363</v>
      </c>
      <c r="G407" s="205"/>
      <c r="H407" s="209">
        <v>4.0350000000000001</v>
      </c>
      <c r="I407" s="210"/>
      <c r="J407" s="205"/>
      <c r="K407" s="205"/>
      <c r="L407" s="211"/>
      <c r="M407" s="212"/>
      <c r="N407" s="213"/>
      <c r="O407" s="213"/>
      <c r="P407" s="213"/>
      <c r="Q407" s="213"/>
      <c r="R407" s="213"/>
      <c r="S407" s="213"/>
      <c r="T407" s="214"/>
      <c r="AT407" s="215" t="s">
        <v>137</v>
      </c>
      <c r="AU407" s="215" t="s">
        <v>85</v>
      </c>
      <c r="AV407" s="11" t="s">
        <v>85</v>
      </c>
      <c r="AW407" s="11" t="s">
        <v>38</v>
      </c>
      <c r="AX407" s="11" t="s">
        <v>75</v>
      </c>
      <c r="AY407" s="215" t="s">
        <v>128</v>
      </c>
    </row>
    <row r="408" spans="2:65" s="11" customFormat="1" ht="13.5">
      <c r="B408" s="204"/>
      <c r="C408" s="205"/>
      <c r="D408" s="206" t="s">
        <v>137</v>
      </c>
      <c r="E408" s="207" t="s">
        <v>23</v>
      </c>
      <c r="F408" s="208" t="s">
        <v>364</v>
      </c>
      <c r="G408" s="205"/>
      <c r="H408" s="209">
        <v>4.0350000000000001</v>
      </c>
      <c r="I408" s="210"/>
      <c r="J408" s="205"/>
      <c r="K408" s="205"/>
      <c r="L408" s="211"/>
      <c r="M408" s="212"/>
      <c r="N408" s="213"/>
      <c r="O408" s="213"/>
      <c r="P408" s="213"/>
      <c r="Q408" s="213"/>
      <c r="R408" s="213"/>
      <c r="S408" s="213"/>
      <c r="T408" s="214"/>
      <c r="AT408" s="215" t="s">
        <v>137</v>
      </c>
      <c r="AU408" s="215" t="s">
        <v>85</v>
      </c>
      <c r="AV408" s="11" t="s">
        <v>85</v>
      </c>
      <c r="AW408" s="11" t="s">
        <v>38</v>
      </c>
      <c r="AX408" s="11" t="s">
        <v>75</v>
      </c>
      <c r="AY408" s="215" t="s">
        <v>128</v>
      </c>
    </row>
    <row r="409" spans="2:65" s="11" customFormat="1" ht="13.5">
      <c r="B409" s="204"/>
      <c r="C409" s="205"/>
      <c r="D409" s="206" t="s">
        <v>137</v>
      </c>
      <c r="E409" s="207" t="s">
        <v>23</v>
      </c>
      <c r="F409" s="208" t="s">
        <v>365</v>
      </c>
      <c r="G409" s="205"/>
      <c r="H409" s="209">
        <v>48.96</v>
      </c>
      <c r="I409" s="210"/>
      <c r="J409" s="205"/>
      <c r="K409" s="205"/>
      <c r="L409" s="211"/>
      <c r="M409" s="212"/>
      <c r="N409" s="213"/>
      <c r="O409" s="213"/>
      <c r="P409" s="213"/>
      <c r="Q409" s="213"/>
      <c r="R409" s="213"/>
      <c r="S409" s="213"/>
      <c r="T409" s="214"/>
      <c r="AT409" s="215" t="s">
        <v>137</v>
      </c>
      <c r="AU409" s="215" t="s">
        <v>85</v>
      </c>
      <c r="AV409" s="11" t="s">
        <v>85</v>
      </c>
      <c r="AW409" s="11" t="s">
        <v>38</v>
      </c>
      <c r="AX409" s="11" t="s">
        <v>75</v>
      </c>
      <c r="AY409" s="215" t="s">
        <v>128</v>
      </c>
    </row>
    <row r="410" spans="2:65" s="11" customFormat="1" ht="13.5">
      <c r="B410" s="204"/>
      <c r="C410" s="205"/>
      <c r="D410" s="206" t="s">
        <v>137</v>
      </c>
      <c r="E410" s="207" t="s">
        <v>23</v>
      </c>
      <c r="F410" s="208" t="s">
        <v>366</v>
      </c>
      <c r="G410" s="205"/>
      <c r="H410" s="209">
        <v>48.96</v>
      </c>
      <c r="I410" s="210"/>
      <c r="J410" s="205"/>
      <c r="K410" s="205"/>
      <c r="L410" s="211"/>
      <c r="M410" s="212"/>
      <c r="N410" s="213"/>
      <c r="O410" s="213"/>
      <c r="P410" s="213"/>
      <c r="Q410" s="213"/>
      <c r="R410" s="213"/>
      <c r="S410" s="213"/>
      <c r="T410" s="214"/>
      <c r="AT410" s="215" t="s">
        <v>137</v>
      </c>
      <c r="AU410" s="215" t="s">
        <v>85</v>
      </c>
      <c r="AV410" s="11" t="s">
        <v>85</v>
      </c>
      <c r="AW410" s="11" t="s">
        <v>38</v>
      </c>
      <c r="AX410" s="11" t="s">
        <v>75</v>
      </c>
      <c r="AY410" s="215" t="s">
        <v>128</v>
      </c>
    </row>
    <row r="411" spans="2:65" s="11" customFormat="1" ht="13.5">
      <c r="B411" s="204"/>
      <c r="C411" s="205"/>
      <c r="D411" s="206" t="s">
        <v>137</v>
      </c>
      <c r="E411" s="207" t="s">
        <v>23</v>
      </c>
      <c r="F411" s="208" t="s">
        <v>367</v>
      </c>
      <c r="G411" s="205"/>
      <c r="H411" s="209">
        <v>6.24</v>
      </c>
      <c r="I411" s="210"/>
      <c r="J411" s="205"/>
      <c r="K411" s="205"/>
      <c r="L411" s="211"/>
      <c r="M411" s="212"/>
      <c r="N411" s="213"/>
      <c r="O411" s="213"/>
      <c r="P411" s="213"/>
      <c r="Q411" s="213"/>
      <c r="R411" s="213"/>
      <c r="S411" s="213"/>
      <c r="T411" s="214"/>
      <c r="AT411" s="215" t="s">
        <v>137</v>
      </c>
      <c r="AU411" s="215" t="s">
        <v>85</v>
      </c>
      <c r="AV411" s="11" t="s">
        <v>85</v>
      </c>
      <c r="AW411" s="11" t="s">
        <v>38</v>
      </c>
      <c r="AX411" s="11" t="s">
        <v>75</v>
      </c>
      <c r="AY411" s="215" t="s">
        <v>128</v>
      </c>
    </row>
    <row r="412" spans="2:65" s="11" customFormat="1" ht="13.5">
      <c r="B412" s="204"/>
      <c r="C412" s="205"/>
      <c r="D412" s="206" t="s">
        <v>137</v>
      </c>
      <c r="E412" s="207" t="s">
        <v>23</v>
      </c>
      <c r="F412" s="208" t="s">
        <v>368</v>
      </c>
      <c r="G412" s="205"/>
      <c r="H412" s="209">
        <v>6.72</v>
      </c>
      <c r="I412" s="210"/>
      <c r="J412" s="205"/>
      <c r="K412" s="205"/>
      <c r="L412" s="211"/>
      <c r="M412" s="212"/>
      <c r="N412" s="213"/>
      <c r="O412" s="213"/>
      <c r="P412" s="213"/>
      <c r="Q412" s="213"/>
      <c r="R412" s="213"/>
      <c r="S412" s="213"/>
      <c r="T412" s="214"/>
      <c r="AT412" s="215" t="s">
        <v>137</v>
      </c>
      <c r="AU412" s="215" t="s">
        <v>85</v>
      </c>
      <c r="AV412" s="11" t="s">
        <v>85</v>
      </c>
      <c r="AW412" s="11" t="s">
        <v>38</v>
      </c>
      <c r="AX412" s="11" t="s">
        <v>75</v>
      </c>
      <c r="AY412" s="215" t="s">
        <v>128</v>
      </c>
    </row>
    <row r="413" spans="2:65" s="11" customFormat="1" ht="13.5">
      <c r="B413" s="204"/>
      <c r="C413" s="205"/>
      <c r="D413" s="206" t="s">
        <v>137</v>
      </c>
      <c r="E413" s="207" t="s">
        <v>23</v>
      </c>
      <c r="F413" s="208" t="s">
        <v>369</v>
      </c>
      <c r="G413" s="205"/>
      <c r="H413" s="209">
        <v>6.24</v>
      </c>
      <c r="I413" s="210"/>
      <c r="J413" s="205"/>
      <c r="K413" s="205"/>
      <c r="L413" s="211"/>
      <c r="M413" s="212"/>
      <c r="N413" s="213"/>
      <c r="O413" s="213"/>
      <c r="P413" s="213"/>
      <c r="Q413" s="213"/>
      <c r="R413" s="213"/>
      <c r="S413" s="213"/>
      <c r="T413" s="214"/>
      <c r="AT413" s="215" t="s">
        <v>137</v>
      </c>
      <c r="AU413" s="215" t="s">
        <v>85</v>
      </c>
      <c r="AV413" s="11" t="s">
        <v>85</v>
      </c>
      <c r="AW413" s="11" t="s">
        <v>38</v>
      </c>
      <c r="AX413" s="11" t="s">
        <v>75</v>
      </c>
      <c r="AY413" s="215" t="s">
        <v>128</v>
      </c>
    </row>
    <row r="414" spans="2:65" s="11" customFormat="1" ht="13.5">
      <c r="B414" s="204"/>
      <c r="C414" s="205"/>
      <c r="D414" s="206" t="s">
        <v>137</v>
      </c>
      <c r="E414" s="207" t="s">
        <v>23</v>
      </c>
      <c r="F414" s="208" t="s">
        <v>370</v>
      </c>
      <c r="G414" s="205"/>
      <c r="H414" s="209">
        <v>6.72</v>
      </c>
      <c r="I414" s="210"/>
      <c r="J414" s="205"/>
      <c r="K414" s="205"/>
      <c r="L414" s="211"/>
      <c r="M414" s="212"/>
      <c r="N414" s="213"/>
      <c r="O414" s="213"/>
      <c r="P414" s="213"/>
      <c r="Q414" s="213"/>
      <c r="R414" s="213"/>
      <c r="S414" s="213"/>
      <c r="T414" s="214"/>
      <c r="AT414" s="215" t="s">
        <v>137</v>
      </c>
      <c r="AU414" s="215" t="s">
        <v>85</v>
      </c>
      <c r="AV414" s="11" t="s">
        <v>85</v>
      </c>
      <c r="AW414" s="11" t="s">
        <v>38</v>
      </c>
      <c r="AX414" s="11" t="s">
        <v>75</v>
      </c>
      <c r="AY414" s="215" t="s">
        <v>128</v>
      </c>
    </row>
    <row r="415" spans="2:65" s="11" customFormat="1" ht="13.5">
      <c r="B415" s="204"/>
      <c r="C415" s="205"/>
      <c r="D415" s="206" t="s">
        <v>137</v>
      </c>
      <c r="E415" s="207" t="s">
        <v>23</v>
      </c>
      <c r="F415" s="208" t="s">
        <v>371</v>
      </c>
      <c r="G415" s="205"/>
      <c r="H415" s="209">
        <v>16.32</v>
      </c>
      <c r="I415" s="210"/>
      <c r="J415" s="205"/>
      <c r="K415" s="205"/>
      <c r="L415" s="211"/>
      <c r="M415" s="212"/>
      <c r="N415" s="213"/>
      <c r="O415" s="213"/>
      <c r="P415" s="213"/>
      <c r="Q415" s="213"/>
      <c r="R415" s="213"/>
      <c r="S415" s="213"/>
      <c r="T415" s="214"/>
      <c r="AT415" s="215" t="s">
        <v>137</v>
      </c>
      <c r="AU415" s="215" t="s">
        <v>85</v>
      </c>
      <c r="AV415" s="11" t="s">
        <v>85</v>
      </c>
      <c r="AW415" s="11" t="s">
        <v>38</v>
      </c>
      <c r="AX415" s="11" t="s">
        <v>75</v>
      </c>
      <c r="AY415" s="215" t="s">
        <v>128</v>
      </c>
    </row>
    <row r="416" spans="2:65" s="11" customFormat="1" ht="13.5">
      <c r="B416" s="204"/>
      <c r="C416" s="205"/>
      <c r="D416" s="206" t="s">
        <v>137</v>
      </c>
      <c r="E416" s="207" t="s">
        <v>23</v>
      </c>
      <c r="F416" s="208" t="s">
        <v>372</v>
      </c>
      <c r="G416" s="205"/>
      <c r="H416" s="209">
        <v>13.44</v>
      </c>
      <c r="I416" s="210"/>
      <c r="J416" s="205"/>
      <c r="K416" s="205"/>
      <c r="L416" s="211"/>
      <c r="M416" s="212"/>
      <c r="N416" s="213"/>
      <c r="O416" s="213"/>
      <c r="P416" s="213"/>
      <c r="Q416" s="213"/>
      <c r="R416" s="213"/>
      <c r="S416" s="213"/>
      <c r="T416" s="214"/>
      <c r="AT416" s="215" t="s">
        <v>137</v>
      </c>
      <c r="AU416" s="215" t="s">
        <v>85</v>
      </c>
      <c r="AV416" s="11" t="s">
        <v>85</v>
      </c>
      <c r="AW416" s="11" t="s">
        <v>38</v>
      </c>
      <c r="AX416" s="11" t="s">
        <v>75</v>
      </c>
      <c r="AY416" s="215" t="s">
        <v>128</v>
      </c>
    </row>
    <row r="417" spans="2:65" s="11" customFormat="1" ht="13.5">
      <c r="B417" s="204"/>
      <c r="C417" s="205"/>
      <c r="D417" s="206" t="s">
        <v>137</v>
      </c>
      <c r="E417" s="207" t="s">
        <v>23</v>
      </c>
      <c r="F417" s="208" t="s">
        <v>373</v>
      </c>
      <c r="G417" s="205"/>
      <c r="H417" s="209">
        <v>13.44</v>
      </c>
      <c r="I417" s="210"/>
      <c r="J417" s="205"/>
      <c r="K417" s="205"/>
      <c r="L417" s="211"/>
      <c r="M417" s="212"/>
      <c r="N417" s="213"/>
      <c r="O417" s="213"/>
      <c r="P417" s="213"/>
      <c r="Q417" s="213"/>
      <c r="R417" s="213"/>
      <c r="S417" s="213"/>
      <c r="T417" s="214"/>
      <c r="AT417" s="215" t="s">
        <v>137</v>
      </c>
      <c r="AU417" s="215" t="s">
        <v>85</v>
      </c>
      <c r="AV417" s="11" t="s">
        <v>85</v>
      </c>
      <c r="AW417" s="11" t="s">
        <v>38</v>
      </c>
      <c r="AX417" s="11" t="s">
        <v>75</v>
      </c>
      <c r="AY417" s="215" t="s">
        <v>128</v>
      </c>
    </row>
    <row r="418" spans="2:65" s="11" customFormat="1" ht="13.5">
      <c r="B418" s="204"/>
      <c r="C418" s="205"/>
      <c r="D418" s="206" t="s">
        <v>137</v>
      </c>
      <c r="E418" s="207" t="s">
        <v>23</v>
      </c>
      <c r="F418" s="208" t="s">
        <v>374</v>
      </c>
      <c r="G418" s="205"/>
      <c r="H418" s="209">
        <v>6.72</v>
      </c>
      <c r="I418" s="210"/>
      <c r="J418" s="205"/>
      <c r="K418" s="205"/>
      <c r="L418" s="211"/>
      <c r="M418" s="212"/>
      <c r="N418" s="213"/>
      <c r="O418" s="213"/>
      <c r="P418" s="213"/>
      <c r="Q418" s="213"/>
      <c r="R418" s="213"/>
      <c r="S418" s="213"/>
      <c r="T418" s="214"/>
      <c r="AT418" s="215" t="s">
        <v>137</v>
      </c>
      <c r="AU418" s="215" t="s">
        <v>85</v>
      </c>
      <c r="AV418" s="11" t="s">
        <v>85</v>
      </c>
      <c r="AW418" s="11" t="s">
        <v>38</v>
      </c>
      <c r="AX418" s="11" t="s">
        <v>75</v>
      </c>
      <c r="AY418" s="215" t="s">
        <v>128</v>
      </c>
    </row>
    <row r="419" spans="2:65" s="11" customFormat="1" ht="13.5">
      <c r="B419" s="204"/>
      <c r="C419" s="205"/>
      <c r="D419" s="206" t="s">
        <v>137</v>
      </c>
      <c r="E419" s="207" t="s">
        <v>23</v>
      </c>
      <c r="F419" s="208" t="s">
        <v>375</v>
      </c>
      <c r="G419" s="205"/>
      <c r="H419" s="209">
        <v>6.72</v>
      </c>
      <c r="I419" s="210"/>
      <c r="J419" s="205"/>
      <c r="K419" s="205"/>
      <c r="L419" s="211"/>
      <c r="M419" s="212"/>
      <c r="N419" s="213"/>
      <c r="O419" s="213"/>
      <c r="P419" s="213"/>
      <c r="Q419" s="213"/>
      <c r="R419" s="213"/>
      <c r="S419" s="213"/>
      <c r="T419" s="214"/>
      <c r="AT419" s="215" t="s">
        <v>137</v>
      </c>
      <c r="AU419" s="215" t="s">
        <v>85</v>
      </c>
      <c r="AV419" s="11" t="s">
        <v>85</v>
      </c>
      <c r="AW419" s="11" t="s">
        <v>38</v>
      </c>
      <c r="AX419" s="11" t="s">
        <v>75</v>
      </c>
      <c r="AY419" s="215" t="s">
        <v>128</v>
      </c>
    </row>
    <row r="420" spans="2:65" s="11" customFormat="1" ht="13.5">
      <c r="B420" s="204"/>
      <c r="C420" s="205"/>
      <c r="D420" s="206" t="s">
        <v>137</v>
      </c>
      <c r="E420" s="207" t="s">
        <v>23</v>
      </c>
      <c r="F420" s="208" t="s">
        <v>376</v>
      </c>
      <c r="G420" s="205"/>
      <c r="H420" s="209">
        <v>6.72</v>
      </c>
      <c r="I420" s="210"/>
      <c r="J420" s="205"/>
      <c r="K420" s="205"/>
      <c r="L420" s="211"/>
      <c r="M420" s="212"/>
      <c r="N420" s="213"/>
      <c r="O420" s="213"/>
      <c r="P420" s="213"/>
      <c r="Q420" s="213"/>
      <c r="R420" s="213"/>
      <c r="S420" s="213"/>
      <c r="T420" s="214"/>
      <c r="AT420" s="215" t="s">
        <v>137</v>
      </c>
      <c r="AU420" s="215" t="s">
        <v>85</v>
      </c>
      <c r="AV420" s="11" t="s">
        <v>85</v>
      </c>
      <c r="AW420" s="11" t="s">
        <v>38</v>
      </c>
      <c r="AX420" s="11" t="s">
        <v>75</v>
      </c>
      <c r="AY420" s="215" t="s">
        <v>128</v>
      </c>
    </row>
    <row r="421" spans="2:65" s="11" customFormat="1" ht="13.5">
      <c r="B421" s="204"/>
      <c r="C421" s="205"/>
      <c r="D421" s="206" t="s">
        <v>137</v>
      </c>
      <c r="E421" s="207" t="s">
        <v>23</v>
      </c>
      <c r="F421" s="208" t="s">
        <v>377</v>
      </c>
      <c r="G421" s="205"/>
      <c r="H421" s="209">
        <v>6.72</v>
      </c>
      <c r="I421" s="210"/>
      <c r="J421" s="205"/>
      <c r="K421" s="205"/>
      <c r="L421" s="211"/>
      <c r="M421" s="212"/>
      <c r="N421" s="213"/>
      <c r="O421" s="213"/>
      <c r="P421" s="213"/>
      <c r="Q421" s="213"/>
      <c r="R421" s="213"/>
      <c r="S421" s="213"/>
      <c r="T421" s="214"/>
      <c r="AT421" s="215" t="s">
        <v>137</v>
      </c>
      <c r="AU421" s="215" t="s">
        <v>85</v>
      </c>
      <c r="AV421" s="11" t="s">
        <v>85</v>
      </c>
      <c r="AW421" s="11" t="s">
        <v>38</v>
      </c>
      <c r="AX421" s="11" t="s">
        <v>75</v>
      </c>
      <c r="AY421" s="215" t="s">
        <v>128</v>
      </c>
    </row>
    <row r="422" spans="2:65" s="12" customFormat="1" ht="13.5">
      <c r="B422" s="216"/>
      <c r="C422" s="217"/>
      <c r="D422" s="206" t="s">
        <v>137</v>
      </c>
      <c r="E422" s="218" t="s">
        <v>23</v>
      </c>
      <c r="F422" s="219" t="s">
        <v>140</v>
      </c>
      <c r="G422" s="217"/>
      <c r="H422" s="220">
        <v>236.79</v>
      </c>
      <c r="I422" s="221"/>
      <c r="J422" s="217"/>
      <c r="K422" s="217"/>
      <c r="L422" s="222"/>
      <c r="M422" s="223"/>
      <c r="N422" s="224"/>
      <c r="O422" s="224"/>
      <c r="P422" s="224"/>
      <c r="Q422" s="224"/>
      <c r="R422" s="224"/>
      <c r="S422" s="224"/>
      <c r="T422" s="225"/>
      <c r="AT422" s="226" t="s">
        <v>137</v>
      </c>
      <c r="AU422" s="226" t="s">
        <v>85</v>
      </c>
      <c r="AV422" s="12" t="s">
        <v>135</v>
      </c>
      <c r="AW422" s="12" t="s">
        <v>38</v>
      </c>
      <c r="AX422" s="12" t="s">
        <v>80</v>
      </c>
      <c r="AY422" s="226" t="s">
        <v>128</v>
      </c>
    </row>
    <row r="423" spans="2:65" s="1" customFormat="1" ht="16.5" customHeight="1">
      <c r="B423" s="42"/>
      <c r="C423" s="192" t="s">
        <v>436</v>
      </c>
      <c r="D423" s="192" t="s">
        <v>131</v>
      </c>
      <c r="E423" s="193" t="s">
        <v>437</v>
      </c>
      <c r="F423" s="194" t="s">
        <v>438</v>
      </c>
      <c r="G423" s="195" t="s">
        <v>327</v>
      </c>
      <c r="H423" s="196">
        <v>19.11</v>
      </c>
      <c r="I423" s="197"/>
      <c r="J423" s="198">
        <f>ROUND(I423*H423,2)</f>
        <v>0</v>
      </c>
      <c r="K423" s="194" t="s">
        <v>143</v>
      </c>
      <c r="L423" s="62"/>
      <c r="M423" s="199" t="s">
        <v>23</v>
      </c>
      <c r="N423" s="200" t="s">
        <v>46</v>
      </c>
      <c r="O423" s="43"/>
      <c r="P423" s="201">
        <f>O423*H423</f>
        <v>0</v>
      </c>
      <c r="Q423" s="201">
        <v>0</v>
      </c>
      <c r="R423" s="201">
        <f>Q423*H423</f>
        <v>0</v>
      </c>
      <c r="S423" s="201">
        <v>6.7000000000000004E-2</v>
      </c>
      <c r="T423" s="202">
        <f>S423*H423</f>
        <v>1.28037</v>
      </c>
      <c r="AR423" s="24" t="s">
        <v>135</v>
      </c>
      <c r="AT423" s="24" t="s">
        <v>131</v>
      </c>
      <c r="AU423" s="24" t="s">
        <v>85</v>
      </c>
      <c r="AY423" s="24" t="s">
        <v>128</v>
      </c>
      <c r="BE423" s="203">
        <f>IF(N423="základní",J423,0)</f>
        <v>0</v>
      </c>
      <c r="BF423" s="203">
        <f>IF(N423="snížená",J423,0)</f>
        <v>0</v>
      </c>
      <c r="BG423" s="203">
        <f>IF(N423="zákl. přenesená",J423,0)</f>
        <v>0</v>
      </c>
      <c r="BH423" s="203">
        <f>IF(N423="sníž. přenesená",J423,0)</f>
        <v>0</v>
      </c>
      <c r="BI423" s="203">
        <f>IF(N423="nulová",J423,0)</f>
        <v>0</v>
      </c>
      <c r="BJ423" s="24" t="s">
        <v>80</v>
      </c>
      <c r="BK423" s="203">
        <f>ROUND(I423*H423,2)</f>
        <v>0</v>
      </c>
      <c r="BL423" s="24" t="s">
        <v>135</v>
      </c>
      <c r="BM423" s="24" t="s">
        <v>439</v>
      </c>
    </row>
    <row r="424" spans="2:65" s="11" customFormat="1" ht="13.5">
      <c r="B424" s="204"/>
      <c r="C424" s="205"/>
      <c r="D424" s="206" t="s">
        <v>137</v>
      </c>
      <c r="E424" s="207" t="s">
        <v>23</v>
      </c>
      <c r="F424" s="208" t="s">
        <v>382</v>
      </c>
      <c r="G424" s="205"/>
      <c r="H424" s="209">
        <v>3.36</v>
      </c>
      <c r="I424" s="210"/>
      <c r="J424" s="205"/>
      <c r="K424" s="205"/>
      <c r="L424" s="211"/>
      <c r="M424" s="212"/>
      <c r="N424" s="213"/>
      <c r="O424" s="213"/>
      <c r="P424" s="213"/>
      <c r="Q424" s="213"/>
      <c r="R424" s="213"/>
      <c r="S424" s="213"/>
      <c r="T424" s="214"/>
      <c r="AT424" s="215" t="s">
        <v>137</v>
      </c>
      <c r="AU424" s="215" t="s">
        <v>85</v>
      </c>
      <c r="AV424" s="11" t="s">
        <v>85</v>
      </c>
      <c r="AW424" s="11" t="s">
        <v>38</v>
      </c>
      <c r="AX424" s="11" t="s">
        <v>75</v>
      </c>
      <c r="AY424" s="215" t="s">
        <v>128</v>
      </c>
    </row>
    <row r="425" spans="2:65" s="11" customFormat="1" ht="13.5">
      <c r="B425" s="204"/>
      <c r="C425" s="205"/>
      <c r="D425" s="206" t="s">
        <v>137</v>
      </c>
      <c r="E425" s="207" t="s">
        <v>23</v>
      </c>
      <c r="F425" s="208" t="s">
        <v>386</v>
      </c>
      <c r="G425" s="205"/>
      <c r="H425" s="209">
        <v>5.25</v>
      </c>
      <c r="I425" s="210"/>
      <c r="J425" s="205"/>
      <c r="K425" s="205"/>
      <c r="L425" s="211"/>
      <c r="M425" s="212"/>
      <c r="N425" s="213"/>
      <c r="O425" s="213"/>
      <c r="P425" s="213"/>
      <c r="Q425" s="213"/>
      <c r="R425" s="213"/>
      <c r="S425" s="213"/>
      <c r="T425" s="214"/>
      <c r="AT425" s="215" t="s">
        <v>137</v>
      </c>
      <c r="AU425" s="215" t="s">
        <v>85</v>
      </c>
      <c r="AV425" s="11" t="s">
        <v>85</v>
      </c>
      <c r="AW425" s="11" t="s">
        <v>38</v>
      </c>
      <c r="AX425" s="11" t="s">
        <v>75</v>
      </c>
      <c r="AY425" s="215" t="s">
        <v>128</v>
      </c>
    </row>
    <row r="426" spans="2:65" s="11" customFormat="1" ht="13.5">
      <c r="B426" s="204"/>
      <c r="C426" s="205"/>
      <c r="D426" s="206" t="s">
        <v>137</v>
      </c>
      <c r="E426" s="207" t="s">
        <v>23</v>
      </c>
      <c r="F426" s="208" t="s">
        <v>387</v>
      </c>
      <c r="G426" s="205"/>
      <c r="H426" s="209">
        <v>5.25</v>
      </c>
      <c r="I426" s="210"/>
      <c r="J426" s="205"/>
      <c r="K426" s="205"/>
      <c r="L426" s="211"/>
      <c r="M426" s="212"/>
      <c r="N426" s="213"/>
      <c r="O426" s="213"/>
      <c r="P426" s="213"/>
      <c r="Q426" s="213"/>
      <c r="R426" s="213"/>
      <c r="S426" s="213"/>
      <c r="T426" s="214"/>
      <c r="AT426" s="215" t="s">
        <v>137</v>
      </c>
      <c r="AU426" s="215" t="s">
        <v>85</v>
      </c>
      <c r="AV426" s="11" t="s">
        <v>85</v>
      </c>
      <c r="AW426" s="11" t="s">
        <v>38</v>
      </c>
      <c r="AX426" s="11" t="s">
        <v>75</v>
      </c>
      <c r="AY426" s="215" t="s">
        <v>128</v>
      </c>
    </row>
    <row r="427" spans="2:65" s="11" customFormat="1" ht="13.5">
      <c r="B427" s="204"/>
      <c r="C427" s="205"/>
      <c r="D427" s="206" t="s">
        <v>137</v>
      </c>
      <c r="E427" s="207" t="s">
        <v>23</v>
      </c>
      <c r="F427" s="208" t="s">
        <v>388</v>
      </c>
      <c r="G427" s="205"/>
      <c r="H427" s="209">
        <v>5.25</v>
      </c>
      <c r="I427" s="210"/>
      <c r="J427" s="205"/>
      <c r="K427" s="205"/>
      <c r="L427" s="211"/>
      <c r="M427" s="212"/>
      <c r="N427" s="213"/>
      <c r="O427" s="213"/>
      <c r="P427" s="213"/>
      <c r="Q427" s="213"/>
      <c r="R427" s="213"/>
      <c r="S427" s="213"/>
      <c r="T427" s="214"/>
      <c r="AT427" s="215" t="s">
        <v>137</v>
      </c>
      <c r="AU427" s="215" t="s">
        <v>85</v>
      </c>
      <c r="AV427" s="11" t="s">
        <v>85</v>
      </c>
      <c r="AW427" s="11" t="s">
        <v>38</v>
      </c>
      <c r="AX427" s="11" t="s">
        <v>75</v>
      </c>
      <c r="AY427" s="215" t="s">
        <v>128</v>
      </c>
    </row>
    <row r="428" spans="2:65" s="12" customFormat="1" ht="13.5">
      <c r="B428" s="216"/>
      <c r="C428" s="217"/>
      <c r="D428" s="206" t="s">
        <v>137</v>
      </c>
      <c r="E428" s="218" t="s">
        <v>23</v>
      </c>
      <c r="F428" s="219" t="s">
        <v>140</v>
      </c>
      <c r="G428" s="217"/>
      <c r="H428" s="220">
        <v>19.11</v>
      </c>
      <c r="I428" s="221"/>
      <c r="J428" s="217"/>
      <c r="K428" s="217"/>
      <c r="L428" s="222"/>
      <c r="M428" s="223"/>
      <c r="N428" s="224"/>
      <c r="O428" s="224"/>
      <c r="P428" s="224"/>
      <c r="Q428" s="224"/>
      <c r="R428" s="224"/>
      <c r="S428" s="224"/>
      <c r="T428" s="225"/>
      <c r="AT428" s="226" t="s">
        <v>137</v>
      </c>
      <c r="AU428" s="226" t="s">
        <v>85</v>
      </c>
      <c r="AV428" s="12" t="s">
        <v>135</v>
      </c>
      <c r="AW428" s="12" t="s">
        <v>38</v>
      </c>
      <c r="AX428" s="12" t="s">
        <v>80</v>
      </c>
      <c r="AY428" s="226" t="s">
        <v>128</v>
      </c>
    </row>
    <row r="429" spans="2:65" s="1" customFormat="1" ht="16.5" customHeight="1">
      <c r="B429" s="42"/>
      <c r="C429" s="192" t="s">
        <v>440</v>
      </c>
      <c r="D429" s="192" t="s">
        <v>131</v>
      </c>
      <c r="E429" s="193" t="s">
        <v>441</v>
      </c>
      <c r="F429" s="194" t="s">
        <v>442</v>
      </c>
      <c r="G429" s="195" t="s">
        <v>205</v>
      </c>
      <c r="H429" s="196">
        <v>12</v>
      </c>
      <c r="I429" s="197"/>
      <c r="J429" s="198">
        <f>ROUND(I429*H429,2)</f>
        <v>0</v>
      </c>
      <c r="K429" s="194" t="s">
        <v>143</v>
      </c>
      <c r="L429" s="62"/>
      <c r="M429" s="199" t="s">
        <v>23</v>
      </c>
      <c r="N429" s="200" t="s">
        <v>46</v>
      </c>
      <c r="O429" s="43"/>
      <c r="P429" s="201">
        <f>O429*H429</f>
        <v>0</v>
      </c>
      <c r="Q429" s="201">
        <v>0</v>
      </c>
      <c r="R429" s="201">
        <f>Q429*H429</f>
        <v>0</v>
      </c>
      <c r="S429" s="201">
        <v>5.5E-2</v>
      </c>
      <c r="T429" s="202">
        <f>S429*H429</f>
        <v>0.66</v>
      </c>
      <c r="AR429" s="24" t="s">
        <v>135</v>
      </c>
      <c r="AT429" s="24" t="s">
        <v>131</v>
      </c>
      <c r="AU429" s="24" t="s">
        <v>85</v>
      </c>
      <c r="AY429" s="24" t="s">
        <v>128</v>
      </c>
      <c r="BE429" s="203">
        <f>IF(N429="základní",J429,0)</f>
        <v>0</v>
      </c>
      <c r="BF429" s="203">
        <f>IF(N429="snížená",J429,0)</f>
        <v>0</v>
      </c>
      <c r="BG429" s="203">
        <f>IF(N429="zákl. přenesená",J429,0)</f>
        <v>0</v>
      </c>
      <c r="BH429" s="203">
        <f>IF(N429="sníž. přenesená",J429,0)</f>
        <v>0</v>
      </c>
      <c r="BI429" s="203">
        <f>IF(N429="nulová",J429,0)</f>
        <v>0</v>
      </c>
      <c r="BJ429" s="24" t="s">
        <v>80</v>
      </c>
      <c r="BK429" s="203">
        <f>ROUND(I429*H429,2)</f>
        <v>0</v>
      </c>
      <c r="BL429" s="24" t="s">
        <v>135</v>
      </c>
      <c r="BM429" s="24" t="s">
        <v>443</v>
      </c>
    </row>
    <row r="430" spans="2:65" s="11" customFormat="1" ht="13.5">
      <c r="B430" s="204"/>
      <c r="C430" s="205"/>
      <c r="D430" s="206" t="s">
        <v>137</v>
      </c>
      <c r="E430" s="207" t="s">
        <v>23</v>
      </c>
      <c r="F430" s="208" t="s">
        <v>292</v>
      </c>
      <c r="G430" s="205"/>
      <c r="H430" s="209">
        <v>1</v>
      </c>
      <c r="I430" s="210"/>
      <c r="J430" s="205"/>
      <c r="K430" s="205"/>
      <c r="L430" s="211"/>
      <c r="M430" s="212"/>
      <c r="N430" s="213"/>
      <c r="O430" s="213"/>
      <c r="P430" s="213"/>
      <c r="Q430" s="213"/>
      <c r="R430" s="213"/>
      <c r="S430" s="213"/>
      <c r="T430" s="214"/>
      <c r="AT430" s="215" t="s">
        <v>137</v>
      </c>
      <c r="AU430" s="215" t="s">
        <v>85</v>
      </c>
      <c r="AV430" s="11" t="s">
        <v>85</v>
      </c>
      <c r="AW430" s="11" t="s">
        <v>38</v>
      </c>
      <c r="AX430" s="11" t="s">
        <v>75</v>
      </c>
      <c r="AY430" s="215" t="s">
        <v>128</v>
      </c>
    </row>
    <row r="431" spans="2:65" s="11" customFormat="1" ht="13.5">
      <c r="B431" s="204"/>
      <c r="C431" s="205"/>
      <c r="D431" s="206" t="s">
        <v>137</v>
      </c>
      <c r="E431" s="207" t="s">
        <v>23</v>
      </c>
      <c r="F431" s="208" t="s">
        <v>293</v>
      </c>
      <c r="G431" s="205"/>
      <c r="H431" s="209">
        <v>1</v>
      </c>
      <c r="I431" s="210"/>
      <c r="J431" s="205"/>
      <c r="K431" s="205"/>
      <c r="L431" s="211"/>
      <c r="M431" s="212"/>
      <c r="N431" s="213"/>
      <c r="O431" s="213"/>
      <c r="P431" s="213"/>
      <c r="Q431" s="213"/>
      <c r="R431" s="213"/>
      <c r="S431" s="213"/>
      <c r="T431" s="214"/>
      <c r="AT431" s="215" t="s">
        <v>137</v>
      </c>
      <c r="AU431" s="215" t="s">
        <v>85</v>
      </c>
      <c r="AV431" s="11" t="s">
        <v>85</v>
      </c>
      <c r="AW431" s="11" t="s">
        <v>38</v>
      </c>
      <c r="AX431" s="11" t="s">
        <v>75</v>
      </c>
      <c r="AY431" s="215" t="s">
        <v>128</v>
      </c>
    </row>
    <row r="432" spans="2:65" s="11" customFormat="1" ht="13.5">
      <c r="B432" s="204"/>
      <c r="C432" s="205"/>
      <c r="D432" s="206" t="s">
        <v>137</v>
      </c>
      <c r="E432" s="207" t="s">
        <v>23</v>
      </c>
      <c r="F432" s="208" t="s">
        <v>294</v>
      </c>
      <c r="G432" s="205"/>
      <c r="H432" s="209">
        <v>1</v>
      </c>
      <c r="I432" s="210"/>
      <c r="J432" s="205"/>
      <c r="K432" s="205"/>
      <c r="L432" s="211"/>
      <c r="M432" s="212"/>
      <c r="N432" s="213"/>
      <c r="O432" s="213"/>
      <c r="P432" s="213"/>
      <c r="Q432" s="213"/>
      <c r="R432" s="213"/>
      <c r="S432" s="213"/>
      <c r="T432" s="214"/>
      <c r="AT432" s="215" t="s">
        <v>137</v>
      </c>
      <c r="AU432" s="215" t="s">
        <v>85</v>
      </c>
      <c r="AV432" s="11" t="s">
        <v>85</v>
      </c>
      <c r="AW432" s="11" t="s">
        <v>38</v>
      </c>
      <c r="AX432" s="11" t="s">
        <v>75</v>
      </c>
      <c r="AY432" s="215" t="s">
        <v>128</v>
      </c>
    </row>
    <row r="433" spans="2:65" s="11" customFormat="1" ht="13.5">
      <c r="B433" s="204"/>
      <c r="C433" s="205"/>
      <c r="D433" s="206" t="s">
        <v>137</v>
      </c>
      <c r="E433" s="207" t="s">
        <v>23</v>
      </c>
      <c r="F433" s="208" t="s">
        <v>295</v>
      </c>
      <c r="G433" s="205"/>
      <c r="H433" s="209">
        <v>1</v>
      </c>
      <c r="I433" s="210"/>
      <c r="J433" s="205"/>
      <c r="K433" s="205"/>
      <c r="L433" s="211"/>
      <c r="M433" s="212"/>
      <c r="N433" s="213"/>
      <c r="O433" s="213"/>
      <c r="P433" s="213"/>
      <c r="Q433" s="213"/>
      <c r="R433" s="213"/>
      <c r="S433" s="213"/>
      <c r="T433" s="214"/>
      <c r="AT433" s="215" t="s">
        <v>137</v>
      </c>
      <c r="AU433" s="215" t="s">
        <v>85</v>
      </c>
      <c r="AV433" s="11" t="s">
        <v>85</v>
      </c>
      <c r="AW433" s="11" t="s">
        <v>38</v>
      </c>
      <c r="AX433" s="11" t="s">
        <v>75</v>
      </c>
      <c r="AY433" s="215" t="s">
        <v>128</v>
      </c>
    </row>
    <row r="434" spans="2:65" s="11" customFormat="1" ht="13.5">
      <c r="B434" s="204"/>
      <c r="C434" s="205"/>
      <c r="D434" s="206" t="s">
        <v>137</v>
      </c>
      <c r="E434" s="207" t="s">
        <v>23</v>
      </c>
      <c r="F434" s="208" t="s">
        <v>297</v>
      </c>
      <c r="G434" s="205"/>
      <c r="H434" s="209">
        <v>2</v>
      </c>
      <c r="I434" s="210"/>
      <c r="J434" s="205"/>
      <c r="K434" s="205"/>
      <c r="L434" s="211"/>
      <c r="M434" s="212"/>
      <c r="N434" s="213"/>
      <c r="O434" s="213"/>
      <c r="P434" s="213"/>
      <c r="Q434" s="213"/>
      <c r="R434" s="213"/>
      <c r="S434" s="213"/>
      <c r="T434" s="214"/>
      <c r="AT434" s="215" t="s">
        <v>137</v>
      </c>
      <c r="AU434" s="215" t="s">
        <v>85</v>
      </c>
      <c r="AV434" s="11" t="s">
        <v>85</v>
      </c>
      <c r="AW434" s="11" t="s">
        <v>38</v>
      </c>
      <c r="AX434" s="11" t="s">
        <v>75</v>
      </c>
      <c r="AY434" s="215" t="s">
        <v>128</v>
      </c>
    </row>
    <row r="435" spans="2:65" s="11" customFormat="1" ht="13.5">
      <c r="B435" s="204"/>
      <c r="C435" s="205"/>
      <c r="D435" s="206" t="s">
        <v>137</v>
      </c>
      <c r="E435" s="207" t="s">
        <v>23</v>
      </c>
      <c r="F435" s="208" t="s">
        <v>298</v>
      </c>
      <c r="G435" s="205"/>
      <c r="H435" s="209">
        <v>2</v>
      </c>
      <c r="I435" s="210"/>
      <c r="J435" s="205"/>
      <c r="K435" s="205"/>
      <c r="L435" s="211"/>
      <c r="M435" s="212"/>
      <c r="N435" s="213"/>
      <c r="O435" s="213"/>
      <c r="P435" s="213"/>
      <c r="Q435" s="213"/>
      <c r="R435" s="213"/>
      <c r="S435" s="213"/>
      <c r="T435" s="214"/>
      <c r="AT435" s="215" t="s">
        <v>137</v>
      </c>
      <c r="AU435" s="215" t="s">
        <v>85</v>
      </c>
      <c r="AV435" s="11" t="s">
        <v>85</v>
      </c>
      <c r="AW435" s="11" t="s">
        <v>38</v>
      </c>
      <c r="AX435" s="11" t="s">
        <v>75</v>
      </c>
      <c r="AY435" s="215" t="s">
        <v>128</v>
      </c>
    </row>
    <row r="436" spans="2:65" s="11" customFormat="1" ht="13.5">
      <c r="B436" s="204"/>
      <c r="C436" s="205"/>
      <c r="D436" s="206" t="s">
        <v>137</v>
      </c>
      <c r="E436" s="207" t="s">
        <v>23</v>
      </c>
      <c r="F436" s="208" t="s">
        <v>299</v>
      </c>
      <c r="G436" s="205"/>
      <c r="H436" s="209">
        <v>1</v>
      </c>
      <c r="I436" s="210"/>
      <c r="J436" s="205"/>
      <c r="K436" s="205"/>
      <c r="L436" s="211"/>
      <c r="M436" s="212"/>
      <c r="N436" s="213"/>
      <c r="O436" s="213"/>
      <c r="P436" s="213"/>
      <c r="Q436" s="213"/>
      <c r="R436" s="213"/>
      <c r="S436" s="213"/>
      <c r="T436" s="214"/>
      <c r="AT436" s="215" t="s">
        <v>137</v>
      </c>
      <c r="AU436" s="215" t="s">
        <v>85</v>
      </c>
      <c r="AV436" s="11" t="s">
        <v>85</v>
      </c>
      <c r="AW436" s="11" t="s">
        <v>38</v>
      </c>
      <c r="AX436" s="11" t="s">
        <v>75</v>
      </c>
      <c r="AY436" s="215" t="s">
        <v>128</v>
      </c>
    </row>
    <row r="437" spans="2:65" s="11" customFormat="1" ht="13.5">
      <c r="B437" s="204"/>
      <c r="C437" s="205"/>
      <c r="D437" s="206" t="s">
        <v>137</v>
      </c>
      <c r="E437" s="207" t="s">
        <v>23</v>
      </c>
      <c r="F437" s="208" t="s">
        <v>300</v>
      </c>
      <c r="G437" s="205"/>
      <c r="H437" s="209">
        <v>1</v>
      </c>
      <c r="I437" s="210"/>
      <c r="J437" s="205"/>
      <c r="K437" s="205"/>
      <c r="L437" s="211"/>
      <c r="M437" s="212"/>
      <c r="N437" s="213"/>
      <c r="O437" s="213"/>
      <c r="P437" s="213"/>
      <c r="Q437" s="213"/>
      <c r="R437" s="213"/>
      <c r="S437" s="213"/>
      <c r="T437" s="214"/>
      <c r="AT437" s="215" t="s">
        <v>137</v>
      </c>
      <c r="AU437" s="215" t="s">
        <v>85</v>
      </c>
      <c r="AV437" s="11" t="s">
        <v>85</v>
      </c>
      <c r="AW437" s="11" t="s">
        <v>38</v>
      </c>
      <c r="AX437" s="11" t="s">
        <v>75</v>
      </c>
      <c r="AY437" s="215" t="s">
        <v>128</v>
      </c>
    </row>
    <row r="438" spans="2:65" s="11" customFormat="1" ht="13.5">
      <c r="B438" s="204"/>
      <c r="C438" s="205"/>
      <c r="D438" s="206" t="s">
        <v>137</v>
      </c>
      <c r="E438" s="207" t="s">
        <v>23</v>
      </c>
      <c r="F438" s="208" t="s">
        <v>301</v>
      </c>
      <c r="G438" s="205"/>
      <c r="H438" s="209">
        <v>1</v>
      </c>
      <c r="I438" s="210"/>
      <c r="J438" s="205"/>
      <c r="K438" s="205"/>
      <c r="L438" s="211"/>
      <c r="M438" s="212"/>
      <c r="N438" s="213"/>
      <c r="O438" s="213"/>
      <c r="P438" s="213"/>
      <c r="Q438" s="213"/>
      <c r="R438" s="213"/>
      <c r="S438" s="213"/>
      <c r="T438" s="214"/>
      <c r="AT438" s="215" t="s">
        <v>137</v>
      </c>
      <c r="AU438" s="215" t="s">
        <v>85</v>
      </c>
      <c r="AV438" s="11" t="s">
        <v>85</v>
      </c>
      <c r="AW438" s="11" t="s">
        <v>38</v>
      </c>
      <c r="AX438" s="11" t="s">
        <v>75</v>
      </c>
      <c r="AY438" s="215" t="s">
        <v>128</v>
      </c>
    </row>
    <row r="439" spans="2:65" s="11" customFormat="1" ht="13.5">
      <c r="B439" s="204"/>
      <c r="C439" s="205"/>
      <c r="D439" s="206" t="s">
        <v>137</v>
      </c>
      <c r="E439" s="207" t="s">
        <v>23</v>
      </c>
      <c r="F439" s="208" t="s">
        <v>302</v>
      </c>
      <c r="G439" s="205"/>
      <c r="H439" s="209">
        <v>1</v>
      </c>
      <c r="I439" s="210"/>
      <c r="J439" s="205"/>
      <c r="K439" s="205"/>
      <c r="L439" s="211"/>
      <c r="M439" s="212"/>
      <c r="N439" s="213"/>
      <c r="O439" s="213"/>
      <c r="P439" s="213"/>
      <c r="Q439" s="213"/>
      <c r="R439" s="213"/>
      <c r="S439" s="213"/>
      <c r="T439" s="214"/>
      <c r="AT439" s="215" t="s">
        <v>137</v>
      </c>
      <c r="AU439" s="215" t="s">
        <v>85</v>
      </c>
      <c r="AV439" s="11" t="s">
        <v>85</v>
      </c>
      <c r="AW439" s="11" t="s">
        <v>38</v>
      </c>
      <c r="AX439" s="11" t="s">
        <v>75</v>
      </c>
      <c r="AY439" s="215" t="s">
        <v>128</v>
      </c>
    </row>
    <row r="440" spans="2:65" s="12" customFormat="1" ht="13.5">
      <c r="B440" s="216"/>
      <c r="C440" s="217"/>
      <c r="D440" s="206" t="s">
        <v>137</v>
      </c>
      <c r="E440" s="218" t="s">
        <v>23</v>
      </c>
      <c r="F440" s="219" t="s">
        <v>140</v>
      </c>
      <c r="G440" s="217"/>
      <c r="H440" s="220">
        <v>12</v>
      </c>
      <c r="I440" s="221"/>
      <c r="J440" s="217"/>
      <c r="K440" s="217"/>
      <c r="L440" s="222"/>
      <c r="M440" s="223"/>
      <c r="N440" s="224"/>
      <c r="O440" s="224"/>
      <c r="P440" s="224"/>
      <c r="Q440" s="224"/>
      <c r="R440" s="224"/>
      <c r="S440" s="224"/>
      <c r="T440" s="225"/>
      <c r="AT440" s="226" t="s">
        <v>137</v>
      </c>
      <c r="AU440" s="226" t="s">
        <v>85</v>
      </c>
      <c r="AV440" s="12" t="s">
        <v>135</v>
      </c>
      <c r="AW440" s="12" t="s">
        <v>38</v>
      </c>
      <c r="AX440" s="12" t="s">
        <v>80</v>
      </c>
      <c r="AY440" s="226" t="s">
        <v>128</v>
      </c>
    </row>
    <row r="441" spans="2:65" s="1" customFormat="1" ht="25.5" customHeight="1">
      <c r="B441" s="42"/>
      <c r="C441" s="192" t="s">
        <v>444</v>
      </c>
      <c r="D441" s="192" t="s">
        <v>131</v>
      </c>
      <c r="E441" s="193" t="s">
        <v>445</v>
      </c>
      <c r="F441" s="194" t="s">
        <v>446</v>
      </c>
      <c r="G441" s="195" t="s">
        <v>327</v>
      </c>
      <c r="H441" s="196">
        <v>1.764</v>
      </c>
      <c r="I441" s="197"/>
      <c r="J441" s="198">
        <f>ROUND(I441*H441,2)</f>
        <v>0</v>
      </c>
      <c r="K441" s="194" t="s">
        <v>143</v>
      </c>
      <c r="L441" s="62"/>
      <c r="M441" s="199" t="s">
        <v>23</v>
      </c>
      <c r="N441" s="200" t="s">
        <v>46</v>
      </c>
      <c r="O441" s="43"/>
      <c r="P441" s="201">
        <f>O441*H441</f>
        <v>0</v>
      </c>
      <c r="Q441" s="201">
        <v>0</v>
      </c>
      <c r="R441" s="201">
        <f>Q441*H441</f>
        <v>0</v>
      </c>
      <c r="S441" s="201">
        <v>4.5999999999999999E-2</v>
      </c>
      <c r="T441" s="202">
        <f>S441*H441</f>
        <v>8.1143999999999994E-2</v>
      </c>
      <c r="AR441" s="24" t="s">
        <v>135</v>
      </c>
      <c r="AT441" s="24" t="s">
        <v>131</v>
      </c>
      <c r="AU441" s="24" t="s">
        <v>85</v>
      </c>
      <c r="AY441" s="24" t="s">
        <v>128</v>
      </c>
      <c r="BE441" s="203">
        <f>IF(N441="základní",J441,0)</f>
        <v>0</v>
      </c>
      <c r="BF441" s="203">
        <f>IF(N441="snížená",J441,0)</f>
        <v>0</v>
      </c>
      <c r="BG441" s="203">
        <f>IF(N441="zákl. přenesená",J441,0)</f>
        <v>0</v>
      </c>
      <c r="BH441" s="203">
        <f>IF(N441="sníž. přenesená",J441,0)</f>
        <v>0</v>
      </c>
      <c r="BI441" s="203">
        <f>IF(N441="nulová",J441,0)</f>
        <v>0</v>
      </c>
      <c r="BJ441" s="24" t="s">
        <v>80</v>
      </c>
      <c r="BK441" s="203">
        <f>ROUND(I441*H441,2)</f>
        <v>0</v>
      </c>
      <c r="BL441" s="24" t="s">
        <v>135</v>
      </c>
      <c r="BM441" s="24" t="s">
        <v>447</v>
      </c>
    </row>
    <row r="442" spans="2:65" s="13" customFormat="1" ht="13.5">
      <c r="B442" s="237"/>
      <c r="C442" s="238"/>
      <c r="D442" s="206" t="s">
        <v>137</v>
      </c>
      <c r="E442" s="239" t="s">
        <v>23</v>
      </c>
      <c r="F442" s="240" t="s">
        <v>448</v>
      </c>
      <c r="G442" s="238"/>
      <c r="H442" s="239" t="s">
        <v>23</v>
      </c>
      <c r="I442" s="241"/>
      <c r="J442" s="238"/>
      <c r="K442" s="238"/>
      <c r="L442" s="242"/>
      <c r="M442" s="243"/>
      <c r="N442" s="244"/>
      <c r="O442" s="244"/>
      <c r="P442" s="244"/>
      <c r="Q442" s="244"/>
      <c r="R442" s="244"/>
      <c r="S442" s="244"/>
      <c r="T442" s="245"/>
      <c r="AT442" s="246" t="s">
        <v>137</v>
      </c>
      <c r="AU442" s="246" t="s">
        <v>85</v>
      </c>
      <c r="AV442" s="13" t="s">
        <v>80</v>
      </c>
      <c r="AW442" s="13" t="s">
        <v>38</v>
      </c>
      <c r="AX442" s="13" t="s">
        <v>75</v>
      </c>
      <c r="AY442" s="246" t="s">
        <v>128</v>
      </c>
    </row>
    <row r="443" spans="2:65" s="11" customFormat="1" ht="13.5">
      <c r="B443" s="204"/>
      <c r="C443" s="205"/>
      <c r="D443" s="206" t="s">
        <v>137</v>
      </c>
      <c r="E443" s="207" t="s">
        <v>23</v>
      </c>
      <c r="F443" s="208" t="s">
        <v>330</v>
      </c>
      <c r="G443" s="205"/>
      <c r="H443" s="209">
        <v>0.16800000000000001</v>
      </c>
      <c r="I443" s="210"/>
      <c r="J443" s="205"/>
      <c r="K443" s="205"/>
      <c r="L443" s="211"/>
      <c r="M443" s="212"/>
      <c r="N443" s="213"/>
      <c r="O443" s="213"/>
      <c r="P443" s="213"/>
      <c r="Q443" s="213"/>
      <c r="R443" s="213"/>
      <c r="S443" s="213"/>
      <c r="T443" s="214"/>
      <c r="AT443" s="215" t="s">
        <v>137</v>
      </c>
      <c r="AU443" s="215" t="s">
        <v>85</v>
      </c>
      <c r="AV443" s="11" t="s">
        <v>85</v>
      </c>
      <c r="AW443" s="11" t="s">
        <v>38</v>
      </c>
      <c r="AX443" s="11" t="s">
        <v>75</v>
      </c>
      <c r="AY443" s="215" t="s">
        <v>128</v>
      </c>
    </row>
    <row r="444" spans="2:65" s="11" customFormat="1" ht="13.5">
      <c r="B444" s="204"/>
      <c r="C444" s="205"/>
      <c r="D444" s="206" t="s">
        <v>137</v>
      </c>
      <c r="E444" s="207" t="s">
        <v>23</v>
      </c>
      <c r="F444" s="208" t="s">
        <v>331</v>
      </c>
      <c r="G444" s="205"/>
      <c r="H444" s="209">
        <v>0.16800000000000001</v>
      </c>
      <c r="I444" s="210"/>
      <c r="J444" s="205"/>
      <c r="K444" s="205"/>
      <c r="L444" s="211"/>
      <c r="M444" s="212"/>
      <c r="N444" s="213"/>
      <c r="O444" s="213"/>
      <c r="P444" s="213"/>
      <c r="Q444" s="213"/>
      <c r="R444" s="213"/>
      <c r="S444" s="213"/>
      <c r="T444" s="214"/>
      <c r="AT444" s="215" t="s">
        <v>137</v>
      </c>
      <c r="AU444" s="215" t="s">
        <v>85</v>
      </c>
      <c r="AV444" s="11" t="s">
        <v>85</v>
      </c>
      <c r="AW444" s="11" t="s">
        <v>38</v>
      </c>
      <c r="AX444" s="11" t="s">
        <v>75</v>
      </c>
      <c r="AY444" s="215" t="s">
        <v>128</v>
      </c>
    </row>
    <row r="445" spans="2:65" s="11" customFormat="1" ht="13.5">
      <c r="B445" s="204"/>
      <c r="C445" s="205"/>
      <c r="D445" s="206" t="s">
        <v>137</v>
      </c>
      <c r="E445" s="207" t="s">
        <v>23</v>
      </c>
      <c r="F445" s="208" t="s">
        <v>332</v>
      </c>
      <c r="G445" s="205"/>
      <c r="H445" s="209">
        <v>1.4279999999999999</v>
      </c>
      <c r="I445" s="210"/>
      <c r="J445" s="205"/>
      <c r="K445" s="205"/>
      <c r="L445" s="211"/>
      <c r="M445" s="212"/>
      <c r="N445" s="213"/>
      <c r="O445" s="213"/>
      <c r="P445" s="213"/>
      <c r="Q445" s="213"/>
      <c r="R445" s="213"/>
      <c r="S445" s="213"/>
      <c r="T445" s="214"/>
      <c r="AT445" s="215" t="s">
        <v>137</v>
      </c>
      <c r="AU445" s="215" t="s">
        <v>85</v>
      </c>
      <c r="AV445" s="11" t="s">
        <v>85</v>
      </c>
      <c r="AW445" s="11" t="s">
        <v>38</v>
      </c>
      <c r="AX445" s="11" t="s">
        <v>75</v>
      </c>
      <c r="AY445" s="215" t="s">
        <v>128</v>
      </c>
    </row>
    <row r="446" spans="2:65" s="12" customFormat="1" ht="13.5">
      <c r="B446" s="216"/>
      <c r="C446" s="217"/>
      <c r="D446" s="206" t="s">
        <v>137</v>
      </c>
      <c r="E446" s="218" t="s">
        <v>23</v>
      </c>
      <c r="F446" s="219" t="s">
        <v>140</v>
      </c>
      <c r="G446" s="217"/>
      <c r="H446" s="220">
        <v>1.764</v>
      </c>
      <c r="I446" s="221"/>
      <c r="J446" s="217"/>
      <c r="K446" s="217"/>
      <c r="L446" s="222"/>
      <c r="M446" s="223"/>
      <c r="N446" s="224"/>
      <c r="O446" s="224"/>
      <c r="P446" s="224"/>
      <c r="Q446" s="224"/>
      <c r="R446" s="224"/>
      <c r="S446" s="224"/>
      <c r="T446" s="225"/>
      <c r="AT446" s="226" t="s">
        <v>137</v>
      </c>
      <c r="AU446" s="226" t="s">
        <v>85</v>
      </c>
      <c r="AV446" s="12" t="s">
        <v>135</v>
      </c>
      <c r="AW446" s="12" t="s">
        <v>38</v>
      </c>
      <c r="AX446" s="12" t="s">
        <v>80</v>
      </c>
      <c r="AY446" s="226" t="s">
        <v>128</v>
      </c>
    </row>
    <row r="447" spans="2:65" s="10" customFormat="1" ht="29.85" customHeight="1">
      <c r="B447" s="176"/>
      <c r="C447" s="177"/>
      <c r="D447" s="178" t="s">
        <v>74</v>
      </c>
      <c r="E447" s="190" t="s">
        <v>449</v>
      </c>
      <c r="F447" s="190" t="s">
        <v>450</v>
      </c>
      <c r="G447" s="177"/>
      <c r="H447" s="177"/>
      <c r="I447" s="180"/>
      <c r="J447" s="191">
        <f>BK447</f>
        <v>0</v>
      </c>
      <c r="K447" s="177"/>
      <c r="L447" s="182"/>
      <c r="M447" s="183"/>
      <c r="N447" s="184"/>
      <c r="O447" s="184"/>
      <c r="P447" s="185">
        <f>SUM(P448:P452)</f>
        <v>0</v>
      </c>
      <c r="Q447" s="184"/>
      <c r="R447" s="185">
        <f>SUM(R448:R452)</f>
        <v>0</v>
      </c>
      <c r="S447" s="184"/>
      <c r="T447" s="186">
        <f>SUM(T448:T452)</f>
        <v>0</v>
      </c>
      <c r="AR447" s="187" t="s">
        <v>80</v>
      </c>
      <c r="AT447" s="188" t="s">
        <v>74</v>
      </c>
      <c r="AU447" s="188" t="s">
        <v>80</v>
      </c>
      <c r="AY447" s="187" t="s">
        <v>128</v>
      </c>
      <c r="BK447" s="189">
        <f>SUM(BK448:BK452)</f>
        <v>0</v>
      </c>
    </row>
    <row r="448" spans="2:65" s="1" customFormat="1" ht="25.5" customHeight="1">
      <c r="B448" s="42"/>
      <c r="C448" s="192" t="s">
        <v>451</v>
      </c>
      <c r="D448" s="192" t="s">
        <v>131</v>
      </c>
      <c r="E448" s="193" t="s">
        <v>452</v>
      </c>
      <c r="F448" s="194" t="s">
        <v>453</v>
      </c>
      <c r="G448" s="195" t="s">
        <v>454</v>
      </c>
      <c r="H448" s="196">
        <v>15.028</v>
      </c>
      <c r="I448" s="197"/>
      <c r="J448" s="198">
        <f>ROUND(I448*H448,2)</f>
        <v>0</v>
      </c>
      <c r="K448" s="194" t="s">
        <v>143</v>
      </c>
      <c r="L448" s="62"/>
      <c r="M448" s="199" t="s">
        <v>23</v>
      </c>
      <c r="N448" s="200" t="s">
        <v>46</v>
      </c>
      <c r="O448" s="43"/>
      <c r="P448" s="201">
        <f>O448*H448</f>
        <v>0</v>
      </c>
      <c r="Q448" s="201">
        <v>0</v>
      </c>
      <c r="R448" s="201">
        <f>Q448*H448</f>
        <v>0</v>
      </c>
      <c r="S448" s="201">
        <v>0</v>
      </c>
      <c r="T448" s="202">
        <f>S448*H448</f>
        <v>0</v>
      </c>
      <c r="AR448" s="24" t="s">
        <v>135</v>
      </c>
      <c r="AT448" s="24" t="s">
        <v>131</v>
      </c>
      <c r="AU448" s="24" t="s">
        <v>85</v>
      </c>
      <c r="AY448" s="24" t="s">
        <v>128</v>
      </c>
      <c r="BE448" s="203">
        <f>IF(N448="základní",J448,0)</f>
        <v>0</v>
      </c>
      <c r="BF448" s="203">
        <f>IF(N448="snížená",J448,0)</f>
        <v>0</v>
      </c>
      <c r="BG448" s="203">
        <f>IF(N448="zákl. přenesená",J448,0)</f>
        <v>0</v>
      </c>
      <c r="BH448" s="203">
        <f>IF(N448="sníž. přenesená",J448,0)</f>
        <v>0</v>
      </c>
      <c r="BI448" s="203">
        <f>IF(N448="nulová",J448,0)</f>
        <v>0</v>
      </c>
      <c r="BJ448" s="24" t="s">
        <v>80</v>
      </c>
      <c r="BK448" s="203">
        <f>ROUND(I448*H448,2)</f>
        <v>0</v>
      </c>
      <c r="BL448" s="24" t="s">
        <v>135</v>
      </c>
      <c r="BM448" s="24" t="s">
        <v>455</v>
      </c>
    </row>
    <row r="449" spans="2:65" s="1" customFormat="1" ht="25.5" customHeight="1">
      <c r="B449" s="42"/>
      <c r="C449" s="192" t="s">
        <v>456</v>
      </c>
      <c r="D449" s="192" t="s">
        <v>131</v>
      </c>
      <c r="E449" s="193" t="s">
        <v>457</v>
      </c>
      <c r="F449" s="194" t="s">
        <v>458</v>
      </c>
      <c r="G449" s="195" t="s">
        <v>454</v>
      </c>
      <c r="H449" s="196">
        <v>15.028</v>
      </c>
      <c r="I449" s="197"/>
      <c r="J449" s="198">
        <f>ROUND(I449*H449,2)</f>
        <v>0</v>
      </c>
      <c r="K449" s="194" t="s">
        <v>143</v>
      </c>
      <c r="L449" s="62"/>
      <c r="M449" s="199" t="s">
        <v>23</v>
      </c>
      <c r="N449" s="200" t="s">
        <v>46</v>
      </c>
      <c r="O449" s="43"/>
      <c r="P449" s="201">
        <f>O449*H449</f>
        <v>0</v>
      </c>
      <c r="Q449" s="201">
        <v>0</v>
      </c>
      <c r="R449" s="201">
        <f>Q449*H449</f>
        <v>0</v>
      </c>
      <c r="S449" s="201">
        <v>0</v>
      </c>
      <c r="T449" s="202">
        <f>S449*H449</f>
        <v>0</v>
      </c>
      <c r="AR449" s="24" t="s">
        <v>135</v>
      </c>
      <c r="AT449" s="24" t="s">
        <v>131</v>
      </c>
      <c r="AU449" s="24" t="s">
        <v>85</v>
      </c>
      <c r="AY449" s="24" t="s">
        <v>128</v>
      </c>
      <c r="BE449" s="203">
        <f>IF(N449="základní",J449,0)</f>
        <v>0</v>
      </c>
      <c r="BF449" s="203">
        <f>IF(N449="snížená",J449,0)</f>
        <v>0</v>
      </c>
      <c r="BG449" s="203">
        <f>IF(N449="zákl. přenesená",J449,0)</f>
        <v>0</v>
      </c>
      <c r="BH449" s="203">
        <f>IF(N449="sníž. přenesená",J449,0)</f>
        <v>0</v>
      </c>
      <c r="BI449" s="203">
        <f>IF(N449="nulová",J449,0)</f>
        <v>0</v>
      </c>
      <c r="BJ449" s="24" t="s">
        <v>80</v>
      </c>
      <c r="BK449" s="203">
        <f>ROUND(I449*H449,2)</f>
        <v>0</v>
      </c>
      <c r="BL449" s="24" t="s">
        <v>135</v>
      </c>
      <c r="BM449" s="24" t="s">
        <v>459</v>
      </c>
    </row>
    <row r="450" spans="2:65" s="1" customFormat="1" ht="25.5" customHeight="1">
      <c r="B450" s="42"/>
      <c r="C450" s="192" t="s">
        <v>460</v>
      </c>
      <c r="D450" s="192" t="s">
        <v>131</v>
      </c>
      <c r="E450" s="193" t="s">
        <v>461</v>
      </c>
      <c r="F450" s="194" t="s">
        <v>462</v>
      </c>
      <c r="G450" s="195" t="s">
        <v>454</v>
      </c>
      <c r="H450" s="196">
        <v>285.53199999999998</v>
      </c>
      <c r="I450" s="197"/>
      <c r="J450" s="198">
        <f>ROUND(I450*H450,2)</f>
        <v>0</v>
      </c>
      <c r="K450" s="194" t="s">
        <v>143</v>
      </c>
      <c r="L450" s="62"/>
      <c r="M450" s="199" t="s">
        <v>23</v>
      </c>
      <c r="N450" s="200" t="s">
        <v>46</v>
      </c>
      <c r="O450" s="43"/>
      <c r="P450" s="201">
        <f>O450*H450</f>
        <v>0</v>
      </c>
      <c r="Q450" s="201">
        <v>0</v>
      </c>
      <c r="R450" s="201">
        <f>Q450*H450</f>
        <v>0</v>
      </c>
      <c r="S450" s="201">
        <v>0</v>
      </c>
      <c r="T450" s="202">
        <f>S450*H450</f>
        <v>0</v>
      </c>
      <c r="AR450" s="24" t="s">
        <v>135</v>
      </c>
      <c r="AT450" s="24" t="s">
        <v>131</v>
      </c>
      <c r="AU450" s="24" t="s">
        <v>85</v>
      </c>
      <c r="AY450" s="24" t="s">
        <v>128</v>
      </c>
      <c r="BE450" s="203">
        <f>IF(N450="základní",J450,0)</f>
        <v>0</v>
      </c>
      <c r="BF450" s="203">
        <f>IF(N450="snížená",J450,0)</f>
        <v>0</v>
      </c>
      <c r="BG450" s="203">
        <f>IF(N450="zákl. přenesená",J450,0)</f>
        <v>0</v>
      </c>
      <c r="BH450" s="203">
        <f>IF(N450="sníž. přenesená",J450,0)</f>
        <v>0</v>
      </c>
      <c r="BI450" s="203">
        <f>IF(N450="nulová",J450,0)</f>
        <v>0</v>
      </c>
      <c r="BJ450" s="24" t="s">
        <v>80</v>
      </c>
      <c r="BK450" s="203">
        <f>ROUND(I450*H450,2)</f>
        <v>0</v>
      </c>
      <c r="BL450" s="24" t="s">
        <v>135</v>
      </c>
      <c r="BM450" s="24" t="s">
        <v>463</v>
      </c>
    </row>
    <row r="451" spans="2:65" s="11" customFormat="1" ht="13.5">
      <c r="B451" s="204"/>
      <c r="C451" s="205"/>
      <c r="D451" s="206" t="s">
        <v>137</v>
      </c>
      <c r="E451" s="205"/>
      <c r="F451" s="208" t="s">
        <v>464</v>
      </c>
      <c r="G451" s="205"/>
      <c r="H451" s="209">
        <v>285.53199999999998</v>
      </c>
      <c r="I451" s="210"/>
      <c r="J451" s="205"/>
      <c r="K451" s="205"/>
      <c r="L451" s="211"/>
      <c r="M451" s="212"/>
      <c r="N451" s="213"/>
      <c r="O451" s="213"/>
      <c r="P451" s="213"/>
      <c r="Q451" s="213"/>
      <c r="R451" s="213"/>
      <c r="S451" s="213"/>
      <c r="T451" s="214"/>
      <c r="AT451" s="215" t="s">
        <v>137</v>
      </c>
      <c r="AU451" s="215" t="s">
        <v>85</v>
      </c>
      <c r="AV451" s="11" t="s">
        <v>85</v>
      </c>
      <c r="AW451" s="11" t="s">
        <v>6</v>
      </c>
      <c r="AX451" s="11" t="s">
        <v>80</v>
      </c>
      <c r="AY451" s="215" t="s">
        <v>128</v>
      </c>
    </row>
    <row r="452" spans="2:65" s="1" customFormat="1" ht="25.5" customHeight="1">
      <c r="B452" s="42"/>
      <c r="C452" s="192" t="s">
        <v>465</v>
      </c>
      <c r="D452" s="192" t="s">
        <v>131</v>
      </c>
      <c r="E452" s="193" t="s">
        <v>466</v>
      </c>
      <c r="F452" s="194" t="s">
        <v>467</v>
      </c>
      <c r="G452" s="195" t="s">
        <v>454</v>
      </c>
      <c r="H452" s="196">
        <v>15.028</v>
      </c>
      <c r="I452" s="197"/>
      <c r="J452" s="198">
        <f>ROUND(I452*H452,2)</f>
        <v>0</v>
      </c>
      <c r="K452" s="194" t="s">
        <v>143</v>
      </c>
      <c r="L452" s="62"/>
      <c r="M452" s="199" t="s">
        <v>23</v>
      </c>
      <c r="N452" s="200" t="s">
        <v>46</v>
      </c>
      <c r="O452" s="43"/>
      <c r="P452" s="201">
        <f>O452*H452</f>
        <v>0</v>
      </c>
      <c r="Q452" s="201">
        <v>0</v>
      </c>
      <c r="R452" s="201">
        <f>Q452*H452</f>
        <v>0</v>
      </c>
      <c r="S452" s="201">
        <v>0</v>
      </c>
      <c r="T452" s="202">
        <f>S452*H452</f>
        <v>0</v>
      </c>
      <c r="AR452" s="24" t="s">
        <v>135</v>
      </c>
      <c r="AT452" s="24" t="s">
        <v>131</v>
      </c>
      <c r="AU452" s="24" t="s">
        <v>85</v>
      </c>
      <c r="AY452" s="24" t="s">
        <v>128</v>
      </c>
      <c r="BE452" s="203">
        <f>IF(N452="základní",J452,0)</f>
        <v>0</v>
      </c>
      <c r="BF452" s="203">
        <f>IF(N452="snížená",J452,0)</f>
        <v>0</v>
      </c>
      <c r="BG452" s="203">
        <f>IF(N452="zákl. přenesená",J452,0)</f>
        <v>0</v>
      </c>
      <c r="BH452" s="203">
        <f>IF(N452="sníž. přenesená",J452,0)</f>
        <v>0</v>
      </c>
      <c r="BI452" s="203">
        <f>IF(N452="nulová",J452,0)</f>
        <v>0</v>
      </c>
      <c r="BJ452" s="24" t="s">
        <v>80</v>
      </c>
      <c r="BK452" s="203">
        <f>ROUND(I452*H452,2)</f>
        <v>0</v>
      </c>
      <c r="BL452" s="24" t="s">
        <v>135</v>
      </c>
      <c r="BM452" s="24" t="s">
        <v>468</v>
      </c>
    </row>
    <row r="453" spans="2:65" s="10" customFormat="1" ht="29.85" customHeight="1">
      <c r="B453" s="176"/>
      <c r="C453" s="177"/>
      <c r="D453" s="178" t="s">
        <v>74</v>
      </c>
      <c r="E453" s="190" t="s">
        <v>469</v>
      </c>
      <c r="F453" s="190" t="s">
        <v>470</v>
      </c>
      <c r="G453" s="177"/>
      <c r="H453" s="177"/>
      <c r="I453" s="180"/>
      <c r="J453" s="191">
        <f>BK453</f>
        <v>0</v>
      </c>
      <c r="K453" s="177"/>
      <c r="L453" s="182"/>
      <c r="M453" s="183"/>
      <c r="N453" s="184"/>
      <c r="O453" s="184"/>
      <c r="P453" s="185">
        <f>P454</f>
        <v>0</v>
      </c>
      <c r="Q453" s="184"/>
      <c r="R453" s="185">
        <f>R454</f>
        <v>0</v>
      </c>
      <c r="S453" s="184"/>
      <c r="T453" s="186">
        <f>T454</f>
        <v>0</v>
      </c>
      <c r="AR453" s="187" t="s">
        <v>80</v>
      </c>
      <c r="AT453" s="188" t="s">
        <v>74</v>
      </c>
      <c r="AU453" s="188" t="s">
        <v>80</v>
      </c>
      <c r="AY453" s="187" t="s">
        <v>128</v>
      </c>
      <c r="BK453" s="189">
        <f>BK454</f>
        <v>0</v>
      </c>
    </row>
    <row r="454" spans="2:65" s="1" customFormat="1" ht="16.5" customHeight="1">
      <c r="B454" s="42"/>
      <c r="C454" s="192" t="s">
        <v>471</v>
      </c>
      <c r="D454" s="192" t="s">
        <v>131</v>
      </c>
      <c r="E454" s="193" t="s">
        <v>472</v>
      </c>
      <c r="F454" s="194" t="s">
        <v>473</v>
      </c>
      <c r="G454" s="195" t="s">
        <v>454</v>
      </c>
      <c r="H454" s="196">
        <v>2.9340000000000002</v>
      </c>
      <c r="I454" s="197"/>
      <c r="J454" s="198">
        <f>ROUND(I454*H454,2)</f>
        <v>0</v>
      </c>
      <c r="K454" s="194" t="s">
        <v>143</v>
      </c>
      <c r="L454" s="62"/>
      <c r="M454" s="199" t="s">
        <v>23</v>
      </c>
      <c r="N454" s="200" t="s">
        <v>46</v>
      </c>
      <c r="O454" s="43"/>
      <c r="P454" s="201">
        <f>O454*H454</f>
        <v>0</v>
      </c>
      <c r="Q454" s="201">
        <v>0</v>
      </c>
      <c r="R454" s="201">
        <f>Q454*H454</f>
        <v>0</v>
      </c>
      <c r="S454" s="201">
        <v>0</v>
      </c>
      <c r="T454" s="202">
        <f>S454*H454</f>
        <v>0</v>
      </c>
      <c r="AR454" s="24" t="s">
        <v>135</v>
      </c>
      <c r="AT454" s="24" t="s">
        <v>131</v>
      </c>
      <c r="AU454" s="24" t="s">
        <v>85</v>
      </c>
      <c r="AY454" s="24" t="s">
        <v>128</v>
      </c>
      <c r="BE454" s="203">
        <f>IF(N454="základní",J454,0)</f>
        <v>0</v>
      </c>
      <c r="BF454" s="203">
        <f>IF(N454="snížená",J454,0)</f>
        <v>0</v>
      </c>
      <c r="BG454" s="203">
        <f>IF(N454="zákl. přenesená",J454,0)</f>
        <v>0</v>
      </c>
      <c r="BH454" s="203">
        <f>IF(N454="sníž. přenesená",J454,0)</f>
        <v>0</v>
      </c>
      <c r="BI454" s="203">
        <f>IF(N454="nulová",J454,0)</f>
        <v>0</v>
      </c>
      <c r="BJ454" s="24" t="s">
        <v>80</v>
      </c>
      <c r="BK454" s="203">
        <f>ROUND(I454*H454,2)</f>
        <v>0</v>
      </c>
      <c r="BL454" s="24" t="s">
        <v>135</v>
      </c>
      <c r="BM454" s="24" t="s">
        <v>474</v>
      </c>
    </row>
    <row r="455" spans="2:65" s="10" customFormat="1" ht="37.35" customHeight="1">
      <c r="B455" s="176"/>
      <c r="C455" s="177"/>
      <c r="D455" s="178" t="s">
        <v>74</v>
      </c>
      <c r="E455" s="179" t="s">
        <v>475</v>
      </c>
      <c r="F455" s="179" t="s">
        <v>476</v>
      </c>
      <c r="G455" s="177"/>
      <c r="H455" s="177"/>
      <c r="I455" s="180"/>
      <c r="J455" s="181">
        <f>BK455</f>
        <v>0</v>
      </c>
      <c r="K455" s="177"/>
      <c r="L455" s="182"/>
      <c r="M455" s="183"/>
      <c r="N455" s="184"/>
      <c r="O455" s="184"/>
      <c r="P455" s="185">
        <f>P456+P466+P561+P567+P569+P573+P575+P698</f>
        <v>0</v>
      </c>
      <c r="Q455" s="184"/>
      <c r="R455" s="185">
        <f>R456+R466+R561+R567+R569+R573+R575+R698</f>
        <v>2.0613632700000002</v>
      </c>
      <c r="S455" s="184"/>
      <c r="T455" s="186">
        <f>T456+T466+T561+T567+T569+T573+T575+T698</f>
        <v>2.0723279999999997</v>
      </c>
      <c r="AR455" s="187" t="s">
        <v>85</v>
      </c>
      <c r="AT455" s="188" t="s">
        <v>74</v>
      </c>
      <c r="AU455" s="188" t="s">
        <v>75</v>
      </c>
      <c r="AY455" s="187" t="s">
        <v>128</v>
      </c>
      <c r="BK455" s="189">
        <f>BK456+BK466+BK561+BK567+BK569+BK573+BK575+BK698</f>
        <v>0</v>
      </c>
    </row>
    <row r="456" spans="2:65" s="10" customFormat="1" ht="19.899999999999999" customHeight="1">
      <c r="B456" s="176"/>
      <c r="C456" s="177"/>
      <c r="D456" s="178" t="s">
        <v>74</v>
      </c>
      <c r="E456" s="190" t="s">
        <v>477</v>
      </c>
      <c r="F456" s="190" t="s">
        <v>478</v>
      </c>
      <c r="G456" s="177"/>
      <c r="H456" s="177"/>
      <c r="I456" s="180"/>
      <c r="J456" s="191">
        <f>BK456</f>
        <v>0</v>
      </c>
      <c r="K456" s="177"/>
      <c r="L456" s="182"/>
      <c r="M456" s="183"/>
      <c r="N456" s="184"/>
      <c r="O456" s="184"/>
      <c r="P456" s="185">
        <f>SUM(P457:P465)</f>
        <v>0</v>
      </c>
      <c r="Q456" s="184"/>
      <c r="R456" s="185">
        <f>SUM(R457:R465)</f>
        <v>0.73287400000000003</v>
      </c>
      <c r="S456" s="184"/>
      <c r="T456" s="186">
        <f>SUM(T457:T465)</f>
        <v>0.35170200000000001</v>
      </c>
      <c r="AR456" s="187" t="s">
        <v>85</v>
      </c>
      <c r="AT456" s="188" t="s">
        <v>74</v>
      </c>
      <c r="AU456" s="188" t="s">
        <v>80</v>
      </c>
      <c r="AY456" s="187" t="s">
        <v>128</v>
      </c>
      <c r="BK456" s="189">
        <f>SUM(BK457:BK465)</f>
        <v>0</v>
      </c>
    </row>
    <row r="457" spans="2:65" s="1" customFormat="1" ht="16.5" customHeight="1">
      <c r="B457" s="42"/>
      <c r="C457" s="192" t="s">
        <v>479</v>
      </c>
      <c r="D457" s="192" t="s">
        <v>131</v>
      </c>
      <c r="E457" s="193" t="s">
        <v>480</v>
      </c>
      <c r="F457" s="194" t="s">
        <v>481</v>
      </c>
      <c r="G457" s="195" t="s">
        <v>134</v>
      </c>
      <c r="H457" s="196">
        <v>210.6</v>
      </c>
      <c r="I457" s="197"/>
      <c r="J457" s="198">
        <f>ROUND(I457*H457,2)</f>
        <v>0</v>
      </c>
      <c r="K457" s="194" t="s">
        <v>143</v>
      </c>
      <c r="L457" s="62"/>
      <c r="M457" s="199" t="s">
        <v>23</v>
      </c>
      <c r="N457" s="200" t="s">
        <v>46</v>
      </c>
      <c r="O457" s="43"/>
      <c r="P457" s="201">
        <f>O457*H457</f>
        <v>0</v>
      </c>
      <c r="Q457" s="201">
        <v>0</v>
      </c>
      <c r="R457" s="201">
        <f>Q457*H457</f>
        <v>0</v>
      </c>
      <c r="S457" s="201">
        <v>1.67E-3</v>
      </c>
      <c r="T457" s="202">
        <f>S457*H457</f>
        <v>0.35170200000000001</v>
      </c>
      <c r="AR457" s="24" t="s">
        <v>334</v>
      </c>
      <c r="AT457" s="24" t="s">
        <v>131</v>
      </c>
      <c r="AU457" s="24" t="s">
        <v>85</v>
      </c>
      <c r="AY457" s="24" t="s">
        <v>128</v>
      </c>
      <c r="BE457" s="203">
        <f>IF(N457="základní",J457,0)</f>
        <v>0</v>
      </c>
      <c r="BF457" s="203">
        <f>IF(N457="snížená",J457,0)</f>
        <v>0</v>
      </c>
      <c r="BG457" s="203">
        <f>IF(N457="zákl. přenesená",J457,0)</f>
        <v>0</v>
      </c>
      <c r="BH457" s="203">
        <f>IF(N457="sníž. přenesená",J457,0)</f>
        <v>0</v>
      </c>
      <c r="BI457" s="203">
        <f>IF(N457="nulová",J457,0)</f>
        <v>0</v>
      </c>
      <c r="BJ457" s="24" t="s">
        <v>80</v>
      </c>
      <c r="BK457" s="203">
        <f>ROUND(I457*H457,2)</f>
        <v>0</v>
      </c>
      <c r="BL457" s="24" t="s">
        <v>334</v>
      </c>
      <c r="BM457" s="24" t="s">
        <v>482</v>
      </c>
    </row>
    <row r="458" spans="2:65" s="11" customFormat="1" ht="13.5">
      <c r="B458" s="204"/>
      <c r="C458" s="205"/>
      <c r="D458" s="206" t="s">
        <v>137</v>
      </c>
      <c r="E458" s="207" t="s">
        <v>23</v>
      </c>
      <c r="F458" s="208" t="s">
        <v>483</v>
      </c>
      <c r="G458" s="205"/>
      <c r="H458" s="209">
        <v>181</v>
      </c>
      <c r="I458" s="210"/>
      <c r="J458" s="205"/>
      <c r="K458" s="205"/>
      <c r="L458" s="211"/>
      <c r="M458" s="212"/>
      <c r="N458" s="213"/>
      <c r="O458" s="213"/>
      <c r="P458" s="213"/>
      <c r="Q458" s="213"/>
      <c r="R458" s="213"/>
      <c r="S458" s="213"/>
      <c r="T458" s="214"/>
      <c r="AT458" s="215" t="s">
        <v>137</v>
      </c>
      <c r="AU458" s="215" t="s">
        <v>85</v>
      </c>
      <c r="AV458" s="11" t="s">
        <v>85</v>
      </c>
      <c r="AW458" s="11" t="s">
        <v>38</v>
      </c>
      <c r="AX458" s="11" t="s">
        <v>75</v>
      </c>
      <c r="AY458" s="215" t="s">
        <v>128</v>
      </c>
    </row>
    <row r="459" spans="2:65" s="11" customFormat="1" ht="13.5">
      <c r="B459" s="204"/>
      <c r="C459" s="205"/>
      <c r="D459" s="206" t="s">
        <v>137</v>
      </c>
      <c r="E459" s="207" t="s">
        <v>23</v>
      </c>
      <c r="F459" s="208" t="s">
        <v>484</v>
      </c>
      <c r="G459" s="205"/>
      <c r="H459" s="209">
        <v>17</v>
      </c>
      <c r="I459" s="210"/>
      <c r="J459" s="205"/>
      <c r="K459" s="205"/>
      <c r="L459" s="211"/>
      <c r="M459" s="212"/>
      <c r="N459" s="213"/>
      <c r="O459" s="213"/>
      <c r="P459" s="213"/>
      <c r="Q459" s="213"/>
      <c r="R459" s="213"/>
      <c r="S459" s="213"/>
      <c r="T459" s="214"/>
      <c r="AT459" s="215" t="s">
        <v>137</v>
      </c>
      <c r="AU459" s="215" t="s">
        <v>85</v>
      </c>
      <c r="AV459" s="11" t="s">
        <v>85</v>
      </c>
      <c r="AW459" s="11" t="s">
        <v>38</v>
      </c>
      <c r="AX459" s="11" t="s">
        <v>75</v>
      </c>
      <c r="AY459" s="215" t="s">
        <v>128</v>
      </c>
    </row>
    <row r="460" spans="2:65" s="11" customFormat="1" ht="13.5">
      <c r="B460" s="204"/>
      <c r="C460" s="205"/>
      <c r="D460" s="206" t="s">
        <v>137</v>
      </c>
      <c r="E460" s="207" t="s">
        <v>23</v>
      </c>
      <c r="F460" s="208" t="s">
        <v>485</v>
      </c>
      <c r="G460" s="205"/>
      <c r="H460" s="209">
        <v>12.6</v>
      </c>
      <c r="I460" s="210"/>
      <c r="J460" s="205"/>
      <c r="K460" s="205"/>
      <c r="L460" s="211"/>
      <c r="M460" s="212"/>
      <c r="N460" s="213"/>
      <c r="O460" s="213"/>
      <c r="P460" s="213"/>
      <c r="Q460" s="213"/>
      <c r="R460" s="213"/>
      <c r="S460" s="213"/>
      <c r="T460" s="214"/>
      <c r="AT460" s="215" t="s">
        <v>137</v>
      </c>
      <c r="AU460" s="215" t="s">
        <v>85</v>
      </c>
      <c r="AV460" s="11" t="s">
        <v>85</v>
      </c>
      <c r="AW460" s="11" t="s">
        <v>38</v>
      </c>
      <c r="AX460" s="11" t="s">
        <v>75</v>
      </c>
      <c r="AY460" s="215" t="s">
        <v>128</v>
      </c>
    </row>
    <row r="461" spans="2:65" s="12" customFormat="1" ht="13.5">
      <c r="B461" s="216"/>
      <c r="C461" s="217"/>
      <c r="D461" s="206" t="s">
        <v>137</v>
      </c>
      <c r="E461" s="218" t="s">
        <v>23</v>
      </c>
      <c r="F461" s="219" t="s">
        <v>140</v>
      </c>
      <c r="G461" s="217"/>
      <c r="H461" s="220">
        <v>210.6</v>
      </c>
      <c r="I461" s="221"/>
      <c r="J461" s="217"/>
      <c r="K461" s="217"/>
      <c r="L461" s="222"/>
      <c r="M461" s="223"/>
      <c r="N461" s="224"/>
      <c r="O461" s="224"/>
      <c r="P461" s="224"/>
      <c r="Q461" s="224"/>
      <c r="R461" s="224"/>
      <c r="S461" s="224"/>
      <c r="T461" s="225"/>
      <c r="AT461" s="226" t="s">
        <v>137</v>
      </c>
      <c r="AU461" s="226" t="s">
        <v>85</v>
      </c>
      <c r="AV461" s="12" t="s">
        <v>135</v>
      </c>
      <c r="AW461" s="12" t="s">
        <v>38</v>
      </c>
      <c r="AX461" s="12" t="s">
        <v>80</v>
      </c>
      <c r="AY461" s="226" t="s">
        <v>128</v>
      </c>
    </row>
    <row r="462" spans="2:65" s="1" customFormat="1" ht="38.25" customHeight="1">
      <c r="B462" s="42"/>
      <c r="C462" s="192" t="s">
        <v>486</v>
      </c>
      <c r="D462" s="192" t="s">
        <v>131</v>
      </c>
      <c r="E462" s="193" t="s">
        <v>487</v>
      </c>
      <c r="F462" s="194" t="s">
        <v>488</v>
      </c>
      <c r="G462" s="195" t="s">
        <v>134</v>
      </c>
      <c r="H462" s="196">
        <v>181</v>
      </c>
      <c r="I462" s="197"/>
      <c r="J462" s="198">
        <f>ROUND(I462*H462,2)</f>
        <v>0</v>
      </c>
      <c r="K462" s="194" t="s">
        <v>23</v>
      </c>
      <c r="L462" s="62"/>
      <c r="M462" s="199" t="s">
        <v>23</v>
      </c>
      <c r="N462" s="200" t="s">
        <v>46</v>
      </c>
      <c r="O462" s="43"/>
      <c r="P462" s="201">
        <f>O462*H462</f>
        <v>0</v>
      </c>
      <c r="Q462" s="201">
        <v>3.5799999999999998E-3</v>
      </c>
      <c r="R462" s="201">
        <f>Q462*H462</f>
        <v>0.64798</v>
      </c>
      <c r="S462" s="201">
        <v>0</v>
      </c>
      <c r="T462" s="202">
        <f>S462*H462</f>
        <v>0</v>
      </c>
      <c r="AR462" s="24" t="s">
        <v>334</v>
      </c>
      <c r="AT462" s="24" t="s">
        <v>131</v>
      </c>
      <c r="AU462" s="24" t="s">
        <v>85</v>
      </c>
      <c r="AY462" s="24" t="s">
        <v>128</v>
      </c>
      <c r="BE462" s="203">
        <f>IF(N462="základní",J462,0)</f>
        <v>0</v>
      </c>
      <c r="BF462" s="203">
        <f>IF(N462="snížená",J462,0)</f>
        <v>0</v>
      </c>
      <c r="BG462" s="203">
        <f>IF(N462="zákl. přenesená",J462,0)</f>
        <v>0</v>
      </c>
      <c r="BH462" s="203">
        <f>IF(N462="sníž. přenesená",J462,0)</f>
        <v>0</v>
      </c>
      <c r="BI462" s="203">
        <f>IF(N462="nulová",J462,0)</f>
        <v>0</v>
      </c>
      <c r="BJ462" s="24" t="s">
        <v>80</v>
      </c>
      <c r="BK462" s="203">
        <f>ROUND(I462*H462,2)</f>
        <v>0</v>
      </c>
      <c r="BL462" s="24" t="s">
        <v>334</v>
      </c>
      <c r="BM462" s="24" t="s">
        <v>489</v>
      </c>
    </row>
    <row r="463" spans="2:65" s="1" customFormat="1" ht="38.25" customHeight="1">
      <c r="B463" s="42"/>
      <c r="C463" s="192" t="s">
        <v>490</v>
      </c>
      <c r="D463" s="192" t="s">
        <v>131</v>
      </c>
      <c r="E463" s="193" t="s">
        <v>491</v>
      </c>
      <c r="F463" s="194" t="s">
        <v>492</v>
      </c>
      <c r="G463" s="195" t="s">
        <v>134</v>
      </c>
      <c r="H463" s="196">
        <v>17</v>
      </c>
      <c r="I463" s="197"/>
      <c r="J463" s="198">
        <f>ROUND(I463*H463,2)</f>
        <v>0</v>
      </c>
      <c r="K463" s="194" t="s">
        <v>23</v>
      </c>
      <c r="L463" s="62"/>
      <c r="M463" s="199" t="s">
        <v>23</v>
      </c>
      <c r="N463" s="200" t="s">
        <v>46</v>
      </c>
      <c r="O463" s="43"/>
      <c r="P463" s="201">
        <f>O463*H463</f>
        <v>0</v>
      </c>
      <c r="Q463" s="201">
        <v>3.0000000000000001E-3</v>
      </c>
      <c r="R463" s="201">
        <f>Q463*H463</f>
        <v>5.1000000000000004E-2</v>
      </c>
      <c r="S463" s="201">
        <v>0</v>
      </c>
      <c r="T463" s="202">
        <f>S463*H463</f>
        <v>0</v>
      </c>
      <c r="AR463" s="24" t="s">
        <v>334</v>
      </c>
      <c r="AT463" s="24" t="s">
        <v>131</v>
      </c>
      <c r="AU463" s="24" t="s">
        <v>85</v>
      </c>
      <c r="AY463" s="24" t="s">
        <v>128</v>
      </c>
      <c r="BE463" s="203">
        <f>IF(N463="základní",J463,0)</f>
        <v>0</v>
      </c>
      <c r="BF463" s="203">
        <f>IF(N463="snížená",J463,0)</f>
        <v>0</v>
      </c>
      <c r="BG463" s="203">
        <f>IF(N463="zákl. přenesená",J463,0)</f>
        <v>0</v>
      </c>
      <c r="BH463" s="203">
        <f>IF(N463="sníž. přenesená",J463,0)</f>
        <v>0</v>
      </c>
      <c r="BI463" s="203">
        <f>IF(N463="nulová",J463,0)</f>
        <v>0</v>
      </c>
      <c r="BJ463" s="24" t="s">
        <v>80</v>
      </c>
      <c r="BK463" s="203">
        <f>ROUND(I463*H463,2)</f>
        <v>0</v>
      </c>
      <c r="BL463" s="24" t="s">
        <v>334</v>
      </c>
      <c r="BM463" s="24" t="s">
        <v>493</v>
      </c>
    </row>
    <row r="464" spans="2:65" s="1" customFormat="1" ht="38.25" customHeight="1">
      <c r="B464" s="42"/>
      <c r="C464" s="192" t="s">
        <v>494</v>
      </c>
      <c r="D464" s="192" t="s">
        <v>131</v>
      </c>
      <c r="E464" s="193" t="s">
        <v>495</v>
      </c>
      <c r="F464" s="194" t="s">
        <v>496</v>
      </c>
      <c r="G464" s="195" t="s">
        <v>134</v>
      </c>
      <c r="H464" s="196">
        <v>12.6</v>
      </c>
      <c r="I464" s="197"/>
      <c r="J464" s="198">
        <f>ROUND(I464*H464,2)</f>
        <v>0</v>
      </c>
      <c r="K464" s="194" t="s">
        <v>23</v>
      </c>
      <c r="L464" s="62"/>
      <c r="M464" s="199" t="s">
        <v>23</v>
      </c>
      <c r="N464" s="200" t="s">
        <v>46</v>
      </c>
      <c r="O464" s="43"/>
      <c r="P464" s="201">
        <f>O464*H464</f>
        <v>0</v>
      </c>
      <c r="Q464" s="201">
        <v>2.6900000000000001E-3</v>
      </c>
      <c r="R464" s="201">
        <f>Q464*H464</f>
        <v>3.3894000000000001E-2</v>
      </c>
      <c r="S464" s="201">
        <v>0</v>
      </c>
      <c r="T464" s="202">
        <f>S464*H464</f>
        <v>0</v>
      </c>
      <c r="AR464" s="24" t="s">
        <v>334</v>
      </c>
      <c r="AT464" s="24" t="s">
        <v>131</v>
      </c>
      <c r="AU464" s="24" t="s">
        <v>85</v>
      </c>
      <c r="AY464" s="24" t="s">
        <v>128</v>
      </c>
      <c r="BE464" s="203">
        <f>IF(N464="základní",J464,0)</f>
        <v>0</v>
      </c>
      <c r="BF464" s="203">
        <f>IF(N464="snížená",J464,0)</f>
        <v>0</v>
      </c>
      <c r="BG464" s="203">
        <f>IF(N464="zákl. přenesená",J464,0)</f>
        <v>0</v>
      </c>
      <c r="BH464" s="203">
        <f>IF(N464="sníž. přenesená",J464,0)</f>
        <v>0</v>
      </c>
      <c r="BI464" s="203">
        <f>IF(N464="nulová",J464,0)</f>
        <v>0</v>
      </c>
      <c r="BJ464" s="24" t="s">
        <v>80</v>
      </c>
      <c r="BK464" s="203">
        <f>ROUND(I464*H464,2)</f>
        <v>0</v>
      </c>
      <c r="BL464" s="24" t="s">
        <v>334</v>
      </c>
      <c r="BM464" s="24" t="s">
        <v>497</v>
      </c>
    </row>
    <row r="465" spans="2:65" s="1" customFormat="1" ht="16.5" customHeight="1">
      <c r="B465" s="42"/>
      <c r="C465" s="192" t="s">
        <v>498</v>
      </c>
      <c r="D465" s="192" t="s">
        <v>131</v>
      </c>
      <c r="E465" s="193" t="s">
        <v>499</v>
      </c>
      <c r="F465" s="194" t="s">
        <v>500</v>
      </c>
      <c r="G465" s="195" t="s">
        <v>501</v>
      </c>
      <c r="H465" s="258"/>
      <c r="I465" s="197"/>
      <c r="J465" s="198">
        <f>ROUND(I465*H465,2)</f>
        <v>0</v>
      </c>
      <c r="K465" s="194" t="s">
        <v>143</v>
      </c>
      <c r="L465" s="62"/>
      <c r="M465" s="199" t="s">
        <v>23</v>
      </c>
      <c r="N465" s="200" t="s">
        <v>46</v>
      </c>
      <c r="O465" s="43"/>
      <c r="P465" s="201">
        <f>O465*H465</f>
        <v>0</v>
      </c>
      <c r="Q465" s="201">
        <v>0</v>
      </c>
      <c r="R465" s="201">
        <f>Q465*H465</f>
        <v>0</v>
      </c>
      <c r="S465" s="201">
        <v>0</v>
      </c>
      <c r="T465" s="202">
        <f>S465*H465</f>
        <v>0</v>
      </c>
      <c r="AR465" s="24" t="s">
        <v>334</v>
      </c>
      <c r="AT465" s="24" t="s">
        <v>131</v>
      </c>
      <c r="AU465" s="24" t="s">
        <v>85</v>
      </c>
      <c r="AY465" s="24" t="s">
        <v>128</v>
      </c>
      <c r="BE465" s="203">
        <f>IF(N465="základní",J465,0)</f>
        <v>0</v>
      </c>
      <c r="BF465" s="203">
        <f>IF(N465="snížená",J465,0)</f>
        <v>0</v>
      </c>
      <c r="BG465" s="203">
        <f>IF(N465="zákl. přenesená",J465,0)</f>
        <v>0</v>
      </c>
      <c r="BH465" s="203">
        <f>IF(N465="sníž. přenesená",J465,0)</f>
        <v>0</v>
      </c>
      <c r="BI465" s="203">
        <f>IF(N465="nulová",J465,0)</f>
        <v>0</v>
      </c>
      <c r="BJ465" s="24" t="s">
        <v>80</v>
      </c>
      <c r="BK465" s="203">
        <f>ROUND(I465*H465,2)</f>
        <v>0</v>
      </c>
      <c r="BL465" s="24" t="s">
        <v>334</v>
      </c>
      <c r="BM465" s="24" t="s">
        <v>502</v>
      </c>
    </row>
    <row r="466" spans="2:65" s="10" customFormat="1" ht="29.85" customHeight="1">
      <c r="B466" s="176"/>
      <c r="C466" s="177"/>
      <c r="D466" s="178" t="s">
        <v>74</v>
      </c>
      <c r="E466" s="190" t="s">
        <v>503</v>
      </c>
      <c r="F466" s="190" t="s">
        <v>504</v>
      </c>
      <c r="G466" s="177"/>
      <c r="H466" s="177"/>
      <c r="I466" s="180"/>
      <c r="J466" s="191">
        <f>BK466</f>
        <v>0</v>
      </c>
      <c r="K466" s="177"/>
      <c r="L466" s="182"/>
      <c r="M466" s="183"/>
      <c r="N466" s="184"/>
      <c r="O466" s="184"/>
      <c r="P466" s="185">
        <f>SUM(P467:P560)</f>
        <v>0</v>
      </c>
      <c r="Q466" s="184"/>
      <c r="R466" s="185">
        <f>SUM(R467:R560)</f>
        <v>0.18885999999999997</v>
      </c>
      <c r="S466" s="184"/>
      <c r="T466" s="186">
        <f>SUM(T467:T560)</f>
        <v>0.38</v>
      </c>
      <c r="AR466" s="187" t="s">
        <v>85</v>
      </c>
      <c r="AT466" s="188" t="s">
        <v>74</v>
      </c>
      <c r="AU466" s="188" t="s">
        <v>80</v>
      </c>
      <c r="AY466" s="187" t="s">
        <v>128</v>
      </c>
      <c r="BK466" s="189">
        <f>SUM(BK467:BK560)</f>
        <v>0</v>
      </c>
    </row>
    <row r="467" spans="2:65" s="1" customFormat="1" ht="25.5" customHeight="1">
      <c r="B467" s="42"/>
      <c r="C467" s="192" t="s">
        <v>505</v>
      </c>
      <c r="D467" s="192" t="s">
        <v>131</v>
      </c>
      <c r="E467" s="193" t="s">
        <v>506</v>
      </c>
      <c r="F467" s="194" t="s">
        <v>507</v>
      </c>
      <c r="G467" s="195" t="s">
        <v>205</v>
      </c>
      <c r="H467" s="196">
        <v>76</v>
      </c>
      <c r="I467" s="197"/>
      <c r="J467" s="198">
        <f>ROUND(I467*H467,2)</f>
        <v>0</v>
      </c>
      <c r="K467" s="194" t="s">
        <v>143</v>
      </c>
      <c r="L467" s="62"/>
      <c r="M467" s="199" t="s">
        <v>23</v>
      </c>
      <c r="N467" s="200" t="s">
        <v>46</v>
      </c>
      <c r="O467" s="43"/>
      <c r="P467" s="201">
        <f>O467*H467</f>
        <v>0</v>
      </c>
      <c r="Q467" s="201">
        <v>0</v>
      </c>
      <c r="R467" s="201">
        <f>Q467*H467</f>
        <v>0</v>
      </c>
      <c r="S467" s="201">
        <v>5.0000000000000001E-3</v>
      </c>
      <c r="T467" s="202">
        <f>S467*H467</f>
        <v>0.38</v>
      </c>
      <c r="AR467" s="24" t="s">
        <v>334</v>
      </c>
      <c r="AT467" s="24" t="s">
        <v>131</v>
      </c>
      <c r="AU467" s="24" t="s">
        <v>85</v>
      </c>
      <c r="AY467" s="24" t="s">
        <v>128</v>
      </c>
      <c r="BE467" s="203">
        <f>IF(N467="základní",J467,0)</f>
        <v>0</v>
      </c>
      <c r="BF467" s="203">
        <f>IF(N467="snížená",J467,0)</f>
        <v>0</v>
      </c>
      <c r="BG467" s="203">
        <f>IF(N467="zákl. přenesená",J467,0)</f>
        <v>0</v>
      </c>
      <c r="BH467" s="203">
        <f>IF(N467="sníž. přenesená",J467,0)</f>
        <v>0</v>
      </c>
      <c r="BI467" s="203">
        <f>IF(N467="nulová",J467,0)</f>
        <v>0</v>
      </c>
      <c r="BJ467" s="24" t="s">
        <v>80</v>
      </c>
      <c r="BK467" s="203">
        <f>ROUND(I467*H467,2)</f>
        <v>0</v>
      </c>
      <c r="BL467" s="24" t="s">
        <v>334</v>
      </c>
      <c r="BM467" s="24" t="s">
        <v>508</v>
      </c>
    </row>
    <row r="468" spans="2:65" s="11" customFormat="1" ht="13.5">
      <c r="B468" s="204"/>
      <c r="C468" s="205"/>
      <c r="D468" s="206" t="s">
        <v>137</v>
      </c>
      <c r="E468" s="207" t="s">
        <v>23</v>
      </c>
      <c r="F468" s="208" t="s">
        <v>308</v>
      </c>
      <c r="G468" s="205"/>
      <c r="H468" s="209">
        <v>3</v>
      </c>
      <c r="I468" s="210"/>
      <c r="J468" s="205"/>
      <c r="K468" s="205"/>
      <c r="L468" s="211"/>
      <c r="M468" s="212"/>
      <c r="N468" s="213"/>
      <c r="O468" s="213"/>
      <c r="P468" s="213"/>
      <c r="Q468" s="213"/>
      <c r="R468" s="213"/>
      <c r="S468" s="213"/>
      <c r="T468" s="214"/>
      <c r="AT468" s="215" t="s">
        <v>137</v>
      </c>
      <c r="AU468" s="215" t="s">
        <v>85</v>
      </c>
      <c r="AV468" s="11" t="s">
        <v>85</v>
      </c>
      <c r="AW468" s="11" t="s">
        <v>38</v>
      </c>
      <c r="AX468" s="11" t="s">
        <v>75</v>
      </c>
      <c r="AY468" s="215" t="s">
        <v>128</v>
      </c>
    </row>
    <row r="469" spans="2:65" s="11" customFormat="1" ht="13.5">
      <c r="B469" s="204"/>
      <c r="C469" s="205"/>
      <c r="D469" s="206" t="s">
        <v>137</v>
      </c>
      <c r="E469" s="207" t="s">
        <v>23</v>
      </c>
      <c r="F469" s="208" t="s">
        <v>268</v>
      </c>
      <c r="G469" s="205"/>
      <c r="H469" s="209">
        <v>2</v>
      </c>
      <c r="I469" s="210"/>
      <c r="J469" s="205"/>
      <c r="K469" s="205"/>
      <c r="L469" s="211"/>
      <c r="M469" s="212"/>
      <c r="N469" s="213"/>
      <c r="O469" s="213"/>
      <c r="P469" s="213"/>
      <c r="Q469" s="213"/>
      <c r="R469" s="213"/>
      <c r="S469" s="213"/>
      <c r="T469" s="214"/>
      <c r="AT469" s="215" t="s">
        <v>137</v>
      </c>
      <c r="AU469" s="215" t="s">
        <v>85</v>
      </c>
      <c r="AV469" s="11" t="s">
        <v>85</v>
      </c>
      <c r="AW469" s="11" t="s">
        <v>38</v>
      </c>
      <c r="AX469" s="11" t="s">
        <v>75</v>
      </c>
      <c r="AY469" s="215" t="s">
        <v>128</v>
      </c>
    </row>
    <row r="470" spans="2:65" s="11" customFormat="1" ht="13.5">
      <c r="B470" s="204"/>
      <c r="C470" s="205"/>
      <c r="D470" s="206" t="s">
        <v>137</v>
      </c>
      <c r="E470" s="207" t="s">
        <v>23</v>
      </c>
      <c r="F470" s="208" t="s">
        <v>269</v>
      </c>
      <c r="G470" s="205"/>
      <c r="H470" s="209">
        <v>3</v>
      </c>
      <c r="I470" s="210"/>
      <c r="J470" s="205"/>
      <c r="K470" s="205"/>
      <c r="L470" s="211"/>
      <c r="M470" s="212"/>
      <c r="N470" s="213"/>
      <c r="O470" s="213"/>
      <c r="P470" s="213"/>
      <c r="Q470" s="213"/>
      <c r="R470" s="213"/>
      <c r="S470" s="213"/>
      <c r="T470" s="214"/>
      <c r="AT470" s="215" t="s">
        <v>137</v>
      </c>
      <c r="AU470" s="215" t="s">
        <v>85</v>
      </c>
      <c r="AV470" s="11" t="s">
        <v>85</v>
      </c>
      <c r="AW470" s="11" t="s">
        <v>38</v>
      </c>
      <c r="AX470" s="11" t="s">
        <v>75</v>
      </c>
      <c r="AY470" s="215" t="s">
        <v>128</v>
      </c>
    </row>
    <row r="471" spans="2:65" s="11" customFormat="1" ht="13.5">
      <c r="B471" s="204"/>
      <c r="C471" s="205"/>
      <c r="D471" s="206" t="s">
        <v>137</v>
      </c>
      <c r="E471" s="207" t="s">
        <v>23</v>
      </c>
      <c r="F471" s="208" t="s">
        <v>270</v>
      </c>
      <c r="G471" s="205"/>
      <c r="H471" s="209">
        <v>3</v>
      </c>
      <c r="I471" s="210"/>
      <c r="J471" s="205"/>
      <c r="K471" s="205"/>
      <c r="L471" s="211"/>
      <c r="M471" s="212"/>
      <c r="N471" s="213"/>
      <c r="O471" s="213"/>
      <c r="P471" s="213"/>
      <c r="Q471" s="213"/>
      <c r="R471" s="213"/>
      <c r="S471" s="213"/>
      <c r="T471" s="214"/>
      <c r="AT471" s="215" t="s">
        <v>137</v>
      </c>
      <c r="AU471" s="215" t="s">
        <v>85</v>
      </c>
      <c r="AV471" s="11" t="s">
        <v>85</v>
      </c>
      <c r="AW471" s="11" t="s">
        <v>38</v>
      </c>
      <c r="AX471" s="11" t="s">
        <v>75</v>
      </c>
      <c r="AY471" s="215" t="s">
        <v>128</v>
      </c>
    </row>
    <row r="472" spans="2:65" s="11" customFormat="1" ht="13.5">
      <c r="B472" s="204"/>
      <c r="C472" s="205"/>
      <c r="D472" s="206" t="s">
        <v>137</v>
      </c>
      <c r="E472" s="207" t="s">
        <v>23</v>
      </c>
      <c r="F472" s="208" t="s">
        <v>315</v>
      </c>
      <c r="G472" s="205"/>
      <c r="H472" s="209">
        <v>7</v>
      </c>
      <c r="I472" s="210"/>
      <c r="J472" s="205"/>
      <c r="K472" s="205"/>
      <c r="L472" s="211"/>
      <c r="M472" s="212"/>
      <c r="N472" s="213"/>
      <c r="O472" s="213"/>
      <c r="P472" s="213"/>
      <c r="Q472" s="213"/>
      <c r="R472" s="213"/>
      <c r="S472" s="213"/>
      <c r="T472" s="214"/>
      <c r="AT472" s="215" t="s">
        <v>137</v>
      </c>
      <c r="AU472" s="215" t="s">
        <v>85</v>
      </c>
      <c r="AV472" s="11" t="s">
        <v>85</v>
      </c>
      <c r="AW472" s="11" t="s">
        <v>38</v>
      </c>
      <c r="AX472" s="11" t="s">
        <v>75</v>
      </c>
      <c r="AY472" s="215" t="s">
        <v>128</v>
      </c>
    </row>
    <row r="473" spans="2:65" s="11" customFormat="1" ht="13.5">
      <c r="B473" s="204"/>
      <c r="C473" s="205"/>
      <c r="D473" s="206" t="s">
        <v>137</v>
      </c>
      <c r="E473" s="207" t="s">
        <v>23</v>
      </c>
      <c r="F473" s="208" t="s">
        <v>278</v>
      </c>
      <c r="G473" s="205"/>
      <c r="H473" s="209">
        <v>4</v>
      </c>
      <c r="I473" s="210"/>
      <c r="J473" s="205"/>
      <c r="K473" s="205"/>
      <c r="L473" s="211"/>
      <c r="M473" s="212"/>
      <c r="N473" s="213"/>
      <c r="O473" s="213"/>
      <c r="P473" s="213"/>
      <c r="Q473" s="213"/>
      <c r="R473" s="213"/>
      <c r="S473" s="213"/>
      <c r="T473" s="214"/>
      <c r="AT473" s="215" t="s">
        <v>137</v>
      </c>
      <c r="AU473" s="215" t="s">
        <v>85</v>
      </c>
      <c r="AV473" s="11" t="s">
        <v>85</v>
      </c>
      <c r="AW473" s="11" t="s">
        <v>38</v>
      </c>
      <c r="AX473" s="11" t="s">
        <v>75</v>
      </c>
      <c r="AY473" s="215" t="s">
        <v>128</v>
      </c>
    </row>
    <row r="474" spans="2:65" s="11" customFormat="1" ht="13.5">
      <c r="B474" s="204"/>
      <c r="C474" s="205"/>
      <c r="D474" s="206" t="s">
        <v>137</v>
      </c>
      <c r="E474" s="207" t="s">
        <v>23</v>
      </c>
      <c r="F474" s="208" t="s">
        <v>288</v>
      </c>
      <c r="G474" s="205"/>
      <c r="H474" s="209">
        <v>2</v>
      </c>
      <c r="I474" s="210"/>
      <c r="J474" s="205"/>
      <c r="K474" s="205"/>
      <c r="L474" s="211"/>
      <c r="M474" s="212"/>
      <c r="N474" s="213"/>
      <c r="O474" s="213"/>
      <c r="P474" s="213"/>
      <c r="Q474" s="213"/>
      <c r="R474" s="213"/>
      <c r="S474" s="213"/>
      <c r="T474" s="214"/>
      <c r="AT474" s="215" t="s">
        <v>137</v>
      </c>
      <c r="AU474" s="215" t="s">
        <v>85</v>
      </c>
      <c r="AV474" s="11" t="s">
        <v>85</v>
      </c>
      <c r="AW474" s="11" t="s">
        <v>38</v>
      </c>
      <c r="AX474" s="11" t="s">
        <v>75</v>
      </c>
      <c r="AY474" s="215" t="s">
        <v>128</v>
      </c>
    </row>
    <row r="475" spans="2:65" s="11" customFormat="1" ht="13.5">
      <c r="B475" s="204"/>
      <c r="C475" s="205"/>
      <c r="D475" s="206" t="s">
        <v>137</v>
      </c>
      <c r="E475" s="207" t="s">
        <v>23</v>
      </c>
      <c r="F475" s="208" t="s">
        <v>509</v>
      </c>
      <c r="G475" s="205"/>
      <c r="H475" s="209">
        <v>2</v>
      </c>
      <c r="I475" s="210"/>
      <c r="J475" s="205"/>
      <c r="K475" s="205"/>
      <c r="L475" s="211"/>
      <c r="M475" s="212"/>
      <c r="N475" s="213"/>
      <c r="O475" s="213"/>
      <c r="P475" s="213"/>
      <c r="Q475" s="213"/>
      <c r="R475" s="213"/>
      <c r="S475" s="213"/>
      <c r="T475" s="214"/>
      <c r="AT475" s="215" t="s">
        <v>137</v>
      </c>
      <c r="AU475" s="215" t="s">
        <v>85</v>
      </c>
      <c r="AV475" s="11" t="s">
        <v>85</v>
      </c>
      <c r="AW475" s="11" t="s">
        <v>38</v>
      </c>
      <c r="AX475" s="11" t="s">
        <v>75</v>
      </c>
      <c r="AY475" s="215" t="s">
        <v>128</v>
      </c>
    </row>
    <row r="476" spans="2:65" s="11" customFormat="1" ht="13.5">
      <c r="B476" s="204"/>
      <c r="C476" s="205"/>
      <c r="D476" s="206" t="s">
        <v>137</v>
      </c>
      <c r="E476" s="207" t="s">
        <v>23</v>
      </c>
      <c r="F476" s="208" t="s">
        <v>271</v>
      </c>
      <c r="G476" s="205"/>
      <c r="H476" s="209">
        <v>1</v>
      </c>
      <c r="I476" s="210"/>
      <c r="J476" s="205"/>
      <c r="K476" s="205"/>
      <c r="L476" s="211"/>
      <c r="M476" s="212"/>
      <c r="N476" s="213"/>
      <c r="O476" s="213"/>
      <c r="P476" s="213"/>
      <c r="Q476" s="213"/>
      <c r="R476" s="213"/>
      <c r="S476" s="213"/>
      <c r="T476" s="214"/>
      <c r="AT476" s="215" t="s">
        <v>137</v>
      </c>
      <c r="AU476" s="215" t="s">
        <v>85</v>
      </c>
      <c r="AV476" s="11" t="s">
        <v>85</v>
      </c>
      <c r="AW476" s="11" t="s">
        <v>38</v>
      </c>
      <c r="AX476" s="11" t="s">
        <v>75</v>
      </c>
      <c r="AY476" s="215" t="s">
        <v>128</v>
      </c>
    </row>
    <row r="477" spans="2:65" s="11" customFormat="1" ht="13.5">
      <c r="B477" s="204"/>
      <c r="C477" s="205"/>
      <c r="D477" s="206" t="s">
        <v>137</v>
      </c>
      <c r="E477" s="207" t="s">
        <v>23</v>
      </c>
      <c r="F477" s="208" t="s">
        <v>272</v>
      </c>
      <c r="G477" s="205"/>
      <c r="H477" s="209">
        <v>1</v>
      </c>
      <c r="I477" s="210"/>
      <c r="J477" s="205"/>
      <c r="K477" s="205"/>
      <c r="L477" s="211"/>
      <c r="M477" s="212"/>
      <c r="N477" s="213"/>
      <c r="O477" s="213"/>
      <c r="P477" s="213"/>
      <c r="Q477" s="213"/>
      <c r="R477" s="213"/>
      <c r="S477" s="213"/>
      <c r="T477" s="214"/>
      <c r="AT477" s="215" t="s">
        <v>137</v>
      </c>
      <c r="AU477" s="215" t="s">
        <v>85</v>
      </c>
      <c r="AV477" s="11" t="s">
        <v>85</v>
      </c>
      <c r="AW477" s="11" t="s">
        <v>38</v>
      </c>
      <c r="AX477" s="11" t="s">
        <v>75</v>
      </c>
      <c r="AY477" s="215" t="s">
        <v>128</v>
      </c>
    </row>
    <row r="478" spans="2:65" s="11" customFormat="1" ht="13.5">
      <c r="B478" s="204"/>
      <c r="C478" s="205"/>
      <c r="D478" s="206" t="s">
        <v>137</v>
      </c>
      <c r="E478" s="207" t="s">
        <v>23</v>
      </c>
      <c r="F478" s="208" t="s">
        <v>290</v>
      </c>
      <c r="G478" s="205"/>
      <c r="H478" s="209">
        <v>6</v>
      </c>
      <c r="I478" s="210"/>
      <c r="J478" s="205"/>
      <c r="K478" s="205"/>
      <c r="L478" s="211"/>
      <c r="M478" s="212"/>
      <c r="N478" s="213"/>
      <c r="O478" s="213"/>
      <c r="P478" s="213"/>
      <c r="Q478" s="213"/>
      <c r="R478" s="213"/>
      <c r="S478" s="213"/>
      <c r="T478" s="214"/>
      <c r="AT478" s="215" t="s">
        <v>137</v>
      </c>
      <c r="AU478" s="215" t="s">
        <v>85</v>
      </c>
      <c r="AV478" s="11" t="s">
        <v>85</v>
      </c>
      <c r="AW478" s="11" t="s">
        <v>38</v>
      </c>
      <c r="AX478" s="11" t="s">
        <v>75</v>
      </c>
      <c r="AY478" s="215" t="s">
        <v>128</v>
      </c>
    </row>
    <row r="479" spans="2:65" s="11" customFormat="1" ht="13.5">
      <c r="B479" s="204"/>
      <c r="C479" s="205"/>
      <c r="D479" s="206" t="s">
        <v>137</v>
      </c>
      <c r="E479" s="207" t="s">
        <v>23</v>
      </c>
      <c r="F479" s="208" t="s">
        <v>291</v>
      </c>
      <c r="G479" s="205"/>
      <c r="H479" s="209">
        <v>6</v>
      </c>
      <c r="I479" s="210"/>
      <c r="J479" s="205"/>
      <c r="K479" s="205"/>
      <c r="L479" s="211"/>
      <c r="M479" s="212"/>
      <c r="N479" s="213"/>
      <c r="O479" s="213"/>
      <c r="P479" s="213"/>
      <c r="Q479" s="213"/>
      <c r="R479" s="213"/>
      <c r="S479" s="213"/>
      <c r="T479" s="214"/>
      <c r="AT479" s="215" t="s">
        <v>137</v>
      </c>
      <c r="AU479" s="215" t="s">
        <v>85</v>
      </c>
      <c r="AV479" s="11" t="s">
        <v>85</v>
      </c>
      <c r="AW479" s="11" t="s">
        <v>38</v>
      </c>
      <c r="AX479" s="11" t="s">
        <v>75</v>
      </c>
      <c r="AY479" s="215" t="s">
        <v>128</v>
      </c>
    </row>
    <row r="480" spans="2:65" s="11" customFormat="1" ht="13.5">
      <c r="B480" s="204"/>
      <c r="C480" s="205"/>
      <c r="D480" s="206" t="s">
        <v>137</v>
      </c>
      <c r="E480" s="207" t="s">
        <v>23</v>
      </c>
      <c r="F480" s="208" t="s">
        <v>510</v>
      </c>
      <c r="G480" s="205"/>
      <c r="H480" s="209">
        <v>2</v>
      </c>
      <c r="I480" s="210"/>
      <c r="J480" s="205"/>
      <c r="K480" s="205"/>
      <c r="L480" s="211"/>
      <c r="M480" s="212"/>
      <c r="N480" s="213"/>
      <c r="O480" s="213"/>
      <c r="P480" s="213"/>
      <c r="Q480" s="213"/>
      <c r="R480" s="213"/>
      <c r="S480" s="213"/>
      <c r="T480" s="214"/>
      <c r="AT480" s="215" t="s">
        <v>137</v>
      </c>
      <c r="AU480" s="215" t="s">
        <v>85</v>
      </c>
      <c r="AV480" s="11" t="s">
        <v>85</v>
      </c>
      <c r="AW480" s="11" t="s">
        <v>38</v>
      </c>
      <c r="AX480" s="11" t="s">
        <v>75</v>
      </c>
      <c r="AY480" s="215" t="s">
        <v>128</v>
      </c>
    </row>
    <row r="481" spans="2:65" s="11" customFormat="1" ht="13.5">
      <c r="B481" s="204"/>
      <c r="C481" s="205"/>
      <c r="D481" s="206" t="s">
        <v>137</v>
      </c>
      <c r="E481" s="207" t="s">
        <v>23</v>
      </c>
      <c r="F481" s="208" t="s">
        <v>511</v>
      </c>
      <c r="G481" s="205"/>
      <c r="H481" s="209">
        <v>2</v>
      </c>
      <c r="I481" s="210"/>
      <c r="J481" s="205"/>
      <c r="K481" s="205"/>
      <c r="L481" s="211"/>
      <c r="M481" s="212"/>
      <c r="N481" s="213"/>
      <c r="O481" s="213"/>
      <c r="P481" s="213"/>
      <c r="Q481" s="213"/>
      <c r="R481" s="213"/>
      <c r="S481" s="213"/>
      <c r="T481" s="214"/>
      <c r="AT481" s="215" t="s">
        <v>137</v>
      </c>
      <c r="AU481" s="215" t="s">
        <v>85</v>
      </c>
      <c r="AV481" s="11" t="s">
        <v>85</v>
      </c>
      <c r="AW481" s="11" t="s">
        <v>38</v>
      </c>
      <c r="AX481" s="11" t="s">
        <v>75</v>
      </c>
      <c r="AY481" s="215" t="s">
        <v>128</v>
      </c>
    </row>
    <row r="482" spans="2:65" s="11" customFormat="1" ht="13.5">
      <c r="B482" s="204"/>
      <c r="C482" s="205"/>
      <c r="D482" s="206" t="s">
        <v>137</v>
      </c>
      <c r="E482" s="207" t="s">
        <v>23</v>
      </c>
      <c r="F482" s="208" t="s">
        <v>512</v>
      </c>
      <c r="G482" s="205"/>
      <c r="H482" s="209">
        <v>2</v>
      </c>
      <c r="I482" s="210"/>
      <c r="J482" s="205"/>
      <c r="K482" s="205"/>
      <c r="L482" s="211"/>
      <c r="M482" s="212"/>
      <c r="N482" s="213"/>
      <c r="O482" s="213"/>
      <c r="P482" s="213"/>
      <c r="Q482" s="213"/>
      <c r="R482" s="213"/>
      <c r="S482" s="213"/>
      <c r="T482" s="214"/>
      <c r="AT482" s="215" t="s">
        <v>137</v>
      </c>
      <c r="AU482" s="215" t="s">
        <v>85</v>
      </c>
      <c r="AV482" s="11" t="s">
        <v>85</v>
      </c>
      <c r="AW482" s="11" t="s">
        <v>38</v>
      </c>
      <c r="AX482" s="11" t="s">
        <v>75</v>
      </c>
      <c r="AY482" s="215" t="s">
        <v>128</v>
      </c>
    </row>
    <row r="483" spans="2:65" s="11" customFormat="1" ht="13.5">
      <c r="B483" s="204"/>
      <c r="C483" s="205"/>
      <c r="D483" s="206" t="s">
        <v>137</v>
      </c>
      <c r="E483" s="207" t="s">
        <v>23</v>
      </c>
      <c r="F483" s="208" t="s">
        <v>513</v>
      </c>
      <c r="G483" s="205"/>
      <c r="H483" s="209">
        <v>2</v>
      </c>
      <c r="I483" s="210"/>
      <c r="J483" s="205"/>
      <c r="K483" s="205"/>
      <c r="L483" s="211"/>
      <c r="M483" s="212"/>
      <c r="N483" s="213"/>
      <c r="O483" s="213"/>
      <c r="P483" s="213"/>
      <c r="Q483" s="213"/>
      <c r="R483" s="213"/>
      <c r="S483" s="213"/>
      <c r="T483" s="214"/>
      <c r="AT483" s="215" t="s">
        <v>137</v>
      </c>
      <c r="AU483" s="215" t="s">
        <v>85</v>
      </c>
      <c r="AV483" s="11" t="s">
        <v>85</v>
      </c>
      <c r="AW483" s="11" t="s">
        <v>38</v>
      </c>
      <c r="AX483" s="11" t="s">
        <v>75</v>
      </c>
      <c r="AY483" s="215" t="s">
        <v>128</v>
      </c>
    </row>
    <row r="484" spans="2:65" s="11" customFormat="1" ht="13.5">
      <c r="B484" s="204"/>
      <c r="C484" s="205"/>
      <c r="D484" s="206" t="s">
        <v>137</v>
      </c>
      <c r="E484" s="207" t="s">
        <v>23</v>
      </c>
      <c r="F484" s="208" t="s">
        <v>279</v>
      </c>
      <c r="G484" s="205"/>
      <c r="H484" s="209">
        <v>2</v>
      </c>
      <c r="I484" s="210"/>
      <c r="J484" s="205"/>
      <c r="K484" s="205"/>
      <c r="L484" s="211"/>
      <c r="M484" s="212"/>
      <c r="N484" s="213"/>
      <c r="O484" s="213"/>
      <c r="P484" s="213"/>
      <c r="Q484" s="213"/>
      <c r="R484" s="213"/>
      <c r="S484" s="213"/>
      <c r="T484" s="214"/>
      <c r="AT484" s="215" t="s">
        <v>137</v>
      </c>
      <c r="AU484" s="215" t="s">
        <v>85</v>
      </c>
      <c r="AV484" s="11" t="s">
        <v>85</v>
      </c>
      <c r="AW484" s="11" t="s">
        <v>38</v>
      </c>
      <c r="AX484" s="11" t="s">
        <v>75</v>
      </c>
      <c r="AY484" s="215" t="s">
        <v>128</v>
      </c>
    </row>
    <row r="485" spans="2:65" s="11" customFormat="1" ht="13.5">
      <c r="B485" s="204"/>
      <c r="C485" s="205"/>
      <c r="D485" s="206" t="s">
        <v>137</v>
      </c>
      <c r="E485" s="207" t="s">
        <v>23</v>
      </c>
      <c r="F485" s="208" t="s">
        <v>297</v>
      </c>
      <c r="G485" s="205"/>
      <c r="H485" s="209">
        <v>2</v>
      </c>
      <c r="I485" s="210"/>
      <c r="J485" s="205"/>
      <c r="K485" s="205"/>
      <c r="L485" s="211"/>
      <c r="M485" s="212"/>
      <c r="N485" s="213"/>
      <c r="O485" s="213"/>
      <c r="P485" s="213"/>
      <c r="Q485" s="213"/>
      <c r="R485" s="213"/>
      <c r="S485" s="213"/>
      <c r="T485" s="214"/>
      <c r="AT485" s="215" t="s">
        <v>137</v>
      </c>
      <c r="AU485" s="215" t="s">
        <v>85</v>
      </c>
      <c r="AV485" s="11" t="s">
        <v>85</v>
      </c>
      <c r="AW485" s="11" t="s">
        <v>38</v>
      </c>
      <c r="AX485" s="11" t="s">
        <v>75</v>
      </c>
      <c r="AY485" s="215" t="s">
        <v>128</v>
      </c>
    </row>
    <row r="486" spans="2:65" s="11" customFormat="1" ht="13.5">
      <c r="B486" s="204"/>
      <c r="C486" s="205"/>
      <c r="D486" s="206" t="s">
        <v>137</v>
      </c>
      <c r="E486" s="207" t="s">
        <v>23</v>
      </c>
      <c r="F486" s="208" t="s">
        <v>298</v>
      </c>
      <c r="G486" s="205"/>
      <c r="H486" s="209">
        <v>2</v>
      </c>
      <c r="I486" s="210"/>
      <c r="J486" s="205"/>
      <c r="K486" s="205"/>
      <c r="L486" s="211"/>
      <c r="M486" s="212"/>
      <c r="N486" s="213"/>
      <c r="O486" s="213"/>
      <c r="P486" s="213"/>
      <c r="Q486" s="213"/>
      <c r="R486" s="213"/>
      <c r="S486" s="213"/>
      <c r="T486" s="214"/>
      <c r="AT486" s="215" t="s">
        <v>137</v>
      </c>
      <c r="AU486" s="215" t="s">
        <v>85</v>
      </c>
      <c r="AV486" s="11" t="s">
        <v>85</v>
      </c>
      <c r="AW486" s="11" t="s">
        <v>38</v>
      </c>
      <c r="AX486" s="11" t="s">
        <v>75</v>
      </c>
      <c r="AY486" s="215" t="s">
        <v>128</v>
      </c>
    </row>
    <row r="487" spans="2:65" s="11" customFormat="1" ht="13.5">
      <c r="B487" s="204"/>
      <c r="C487" s="205"/>
      <c r="D487" s="206" t="s">
        <v>137</v>
      </c>
      <c r="E487" s="207" t="s">
        <v>23</v>
      </c>
      <c r="F487" s="208" t="s">
        <v>514</v>
      </c>
      <c r="G487" s="205"/>
      <c r="H487" s="209">
        <v>2</v>
      </c>
      <c r="I487" s="210"/>
      <c r="J487" s="205"/>
      <c r="K487" s="205"/>
      <c r="L487" s="211"/>
      <c r="M487" s="212"/>
      <c r="N487" s="213"/>
      <c r="O487" s="213"/>
      <c r="P487" s="213"/>
      <c r="Q487" s="213"/>
      <c r="R487" s="213"/>
      <c r="S487" s="213"/>
      <c r="T487" s="214"/>
      <c r="AT487" s="215" t="s">
        <v>137</v>
      </c>
      <c r="AU487" s="215" t="s">
        <v>85</v>
      </c>
      <c r="AV487" s="11" t="s">
        <v>85</v>
      </c>
      <c r="AW487" s="11" t="s">
        <v>38</v>
      </c>
      <c r="AX487" s="11" t="s">
        <v>75</v>
      </c>
      <c r="AY487" s="215" t="s">
        <v>128</v>
      </c>
    </row>
    <row r="488" spans="2:65" s="11" customFormat="1" ht="13.5">
      <c r="B488" s="204"/>
      <c r="C488" s="205"/>
      <c r="D488" s="206" t="s">
        <v>137</v>
      </c>
      <c r="E488" s="207" t="s">
        <v>23</v>
      </c>
      <c r="F488" s="208" t="s">
        <v>515</v>
      </c>
      <c r="G488" s="205"/>
      <c r="H488" s="209">
        <v>2</v>
      </c>
      <c r="I488" s="210"/>
      <c r="J488" s="205"/>
      <c r="K488" s="205"/>
      <c r="L488" s="211"/>
      <c r="M488" s="212"/>
      <c r="N488" s="213"/>
      <c r="O488" s="213"/>
      <c r="P488" s="213"/>
      <c r="Q488" s="213"/>
      <c r="R488" s="213"/>
      <c r="S488" s="213"/>
      <c r="T488" s="214"/>
      <c r="AT488" s="215" t="s">
        <v>137</v>
      </c>
      <c r="AU488" s="215" t="s">
        <v>85</v>
      </c>
      <c r="AV488" s="11" t="s">
        <v>85</v>
      </c>
      <c r="AW488" s="11" t="s">
        <v>38</v>
      </c>
      <c r="AX488" s="11" t="s">
        <v>75</v>
      </c>
      <c r="AY488" s="215" t="s">
        <v>128</v>
      </c>
    </row>
    <row r="489" spans="2:65" s="11" customFormat="1" ht="13.5">
      <c r="B489" s="204"/>
      <c r="C489" s="205"/>
      <c r="D489" s="206" t="s">
        <v>137</v>
      </c>
      <c r="E489" s="207" t="s">
        <v>23</v>
      </c>
      <c r="F489" s="208" t="s">
        <v>516</v>
      </c>
      <c r="G489" s="205"/>
      <c r="H489" s="209">
        <v>2</v>
      </c>
      <c r="I489" s="210"/>
      <c r="J489" s="205"/>
      <c r="K489" s="205"/>
      <c r="L489" s="211"/>
      <c r="M489" s="212"/>
      <c r="N489" s="213"/>
      <c r="O489" s="213"/>
      <c r="P489" s="213"/>
      <c r="Q489" s="213"/>
      <c r="R489" s="213"/>
      <c r="S489" s="213"/>
      <c r="T489" s="214"/>
      <c r="AT489" s="215" t="s">
        <v>137</v>
      </c>
      <c r="AU489" s="215" t="s">
        <v>85</v>
      </c>
      <c r="AV489" s="11" t="s">
        <v>85</v>
      </c>
      <c r="AW489" s="11" t="s">
        <v>38</v>
      </c>
      <c r="AX489" s="11" t="s">
        <v>75</v>
      </c>
      <c r="AY489" s="215" t="s">
        <v>128</v>
      </c>
    </row>
    <row r="490" spans="2:65" s="11" customFormat="1" ht="13.5">
      <c r="B490" s="204"/>
      <c r="C490" s="205"/>
      <c r="D490" s="206" t="s">
        <v>137</v>
      </c>
      <c r="E490" s="207" t="s">
        <v>23</v>
      </c>
      <c r="F490" s="208" t="s">
        <v>517</v>
      </c>
      <c r="G490" s="205"/>
      <c r="H490" s="209">
        <v>2</v>
      </c>
      <c r="I490" s="210"/>
      <c r="J490" s="205"/>
      <c r="K490" s="205"/>
      <c r="L490" s="211"/>
      <c r="M490" s="212"/>
      <c r="N490" s="213"/>
      <c r="O490" s="213"/>
      <c r="P490" s="213"/>
      <c r="Q490" s="213"/>
      <c r="R490" s="213"/>
      <c r="S490" s="213"/>
      <c r="T490" s="214"/>
      <c r="AT490" s="215" t="s">
        <v>137</v>
      </c>
      <c r="AU490" s="215" t="s">
        <v>85</v>
      </c>
      <c r="AV490" s="11" t="s">
        <v>85</v>
      </c>
      <c r="AW490" s="11" t="s">
        <v>38</v>
      </c>
      <c r="AX490" s="11" t="s">
        <v>75</v>
      </c>
      <c r="AY490" s="215" t="s">
        <v>128</v>
      </c>
    </row>
    <row r="491" spans="2:65" s="11" customFormat="1" ht="13.5">
      <c r="B491" s="204"/>
      <c r="C491" s="205"/>
      <c r="D491" s="206" t="s">
        <v>137</v>
      </c>
      <c r="E491" s="207" t="s">
        <v>23</v>
      </c>
      <c r="F491" s="208" t="s">
        <v>280</v>
      </c>
      <c r="G491" s="205"/>
      <c r="H491" s="209">
        <v>14</v>
      </c>
      <c r="I491" s="210"/>
      <c r="J491" s="205"/>
      <c r="K491" s="205"/>
      <c r="L491" s="211"/>
      <c r="M491" s="212"/>
      <c r="N491" s="213"/>
      <c r="O491" s="213"/>
      <c r="P491" s="213"/>
      <c r="Q491" s="213"/>
      <c r="R491" s="213"/>
      <c r="S491" s="213"/>
      <c r="T491" s="214"/>
      <c r="AT491" s="215" t="s">
        <v>137</v>
      </c>
      <c r="AU491" s="215" t="s">
        <v>85</v>
      </c>
      <c r="AV491" s="11" t="s">
        <v>85</v>
      </c>
      <c r="AW491" s="11" t="s">
        <v>38</v>
      </c>
      <c r="AX491" s="11" t="s">
        <v>75</v>
      </c>
      <c r="AY491" s="215" t="s">
        <v>128</v>
      </c>
    </row>
    <row r="492" spans="2:65" s="12" customFormat="1" ht="13.5">
      <c r="B492" s="216"/>
      <c r="C492" s="217"/>
      <c r="D492" s="206" t="s">
        <v>137</v>
      </c>
      <c r="E492" s="218" t="s">
        <v>23</v>
      </c>
      <c r="F492" s="219" t="s">
        <v>140</v>
      </c>
      <c r="G492" s="217"/>
      <c r="H492" s="220">
        <v>76</v>
      </c>
      <c r="I492" s="221"/>
      <c r="J492" s="217"/>
      <c r="K492" s="217"/>
      <c r="L492" s="222"/>
      <c r="M492" s="223"/>
      <c r="N492" s="224"/>
      <c r="O492" s="224"/>
      <c r="P492" s="224"/>
      <c r="Q492" s="224"/>
      <c r="R492" s="224"/>
      <c r="S492" s="224"/>
      <c r="T492" s="225"/>
      <c r="AT492" s="226" t="s">
        <v>137</v>
      </c>
      <c r="AU492" s="226" t="s">
        <v>85</v>
      </c>
      <c r="AV492" s="12" t="s">
        <v>135</v>
      </c>
      <c r="AW492" s="12" t="s">
        <v>38</v>
      </c>
      <c r="AX492" s="12" t="s">
        <v>80</v>
      </c>
      <c r="AY492" s="226" t="s">
        <v>128</v>
      </c>
    </row>
    <row r="493" spans="2:65" s="1" customFormat="1" ht="16.5" customHeight="1">
      <c r="B493" s="42"/>
      <c r="C493" s="192" t="s">
        <v>518</v>
      </c>
      <c r="D493" s="192" t="s">
        <v>131</v>
      </c>
      <c r="E493" s="193" t="s">
        <v>519</v>
      </c>
      <c r="F493" s="194" t="s">
        <v>520</v>
      </c>
      <c r="G493" s="195" t="s">
        <v>134</v>
      </c>
      <c r="H493" s="196">
        <v>674.5</v>
      </c>
      <c r="I493" s="197"/>
      <c r="J493" s="198">
        <f>ROUND(I493*H493,2)</f>
        <v>0</v>
      </c>
      <c r="K493" s="194" t="s">
        <v>23</v>
      </c>
      <c r="L493" s="62"/>
      <c r="M493" s="199" t="s">
        <v>23</v>
      </c>
      <c r="N493" s="200" t="s">
        <v>46</v>
      </c>
      <c r="O493" s="43"/>
      <c r="P493" s="201">
        <f>O493*H493</f>
        <v>0</v>
      </c>
      <c r="Q493" s="201">
        <v>2.7999999999999998E-4</v>
      </c>
      <c r="R493" s="201">
        <f>Q493*H493</f>
        <v>0.18885999999999997</v>
      </c>
      <c r="S493" s="201">
        <v>0</v>
      </c>
      <c r="T493" s="202">
        <f>S493*H493</f>
        <v>0</v>
      </c>
      <c r="AR493" s="24" t="s">
        <v>334</v>
      </c>
      <c r="AT493" s="24" t="s">
        <v>131</v>
      </c>
      <c r="AU493" s="24" t="s">
        <v>85</v>
      </c>
      <c r="AY493" s="24" t="s">
        <v>128</v>
      </c>
      <c r="BE493" s="203">
        <f>IF(N493="základní",J493,0)</f>
        <v>0</v>
      </c>
      <c r="BF493" s="203">
        <f>IF(N493="snížená",J493,0)</f>
        <v>0</v>
      </c>
      <c r="BG493" s="203">
        <f>IF(N493="zákl. přenesená",J493,0)</f>
        <v>0</v>
      </c>
      <c r="BH493" s="203">
        <f>IF(N493="sníž. přenesená",J493,0)</f>
        <v>0</v>
      </c>
      <c r="BI493" s="203">
        <f>IF(N493="nulová",J493,0)</f>
        <v>0</v>
      </c>
      <c r="BJ493" s="24" t="s">
        <v>80</v>
      </c>
      <c r="BK493" s="203">
        <f>ROUND(I493*H493,2)</f>
        <v>0</v>
      </c>
      <c r="BL493" s="24" t="s">
        <v>334</v>
      </c>
      <c r="BM493" s="24" t="s">
        <v>521</v>
      </c>
    </row>
    <row r="494" spans="2:65" s="11" customFormat="1" ht="13.5">
      <c r="B494" s="204"/>
      <c r="C494" s="205"/>
      <c r="D494" s="206" t="s">
        <v>137</v>
      </c>
      <c r="E494" s="207" t="s">
        <v>23</v>
      </c>
      <c r="F494" s="208" t="s">
        <v>522</v>
      </c>
      <c r="G494" s="205"/>
      <c r="H494" s="209">
        <v>12.6</v>
      </c>
      <c r="I494" s="210"/>
      <c r="J494" s="205"/>
      <c r="K494" s="205"/>
      <c r="L494" s="211"/>
      <c r="M494" s="212"/>
      <c r="N494" s="213"/>
      <c r="O494" s="213"/>
      <c r="P494" s="213"/>
      <c r="Q494" s="213"/>
      <c r="R494" s="213"/>
      <c r="S494" s="213"/>
      <c r="T494" s="214"/>
      <c r="AT494" s="215" t="s">
        <v>137</v>
      </c>
      <c r="AU494" s="215" t="s">
        <v>85</v>
      </c>
      <c r="AV494" s="11" t="s">
        <v>85</v>
      </c>
      <c r="AW494" s="11" t="s">
        <v>38</v>
      </c>
      <c r="AX494" s="11" t="s">
        <v>75</v>
      </c>
      <c r="AY494" s="215" t="s">
        <v>128</v>
      </c>
    </row>
    <row r="495" spans="2:65" s="11" customFormat="1" ht="13.5">
      <c r="B495" s="204"/>
      <c r="C495" s="205"/>
      <c r="D495" s="206" t="s">
        <v>137</v>
      </c>
      <c r="E495" s="207" t="s">
        <v>23</v>
      </c>
      <c r="F495" s="208" t="s">
        <v>523</v>
      </c>
      <c r="G495" s="205"/>
      <c r="H495" s="209">
        <v>8.4</v>
      </c>
      <c r="I495" s="210"/>
      <c r="J495" s="205"/>
      <c r="K495" s="205"/>
      <c r="L495" s="211"/>
      <c r="M495" s="212"/>
      <c r="N495" s="213"/>
      <c r="O495" s="213"/>
      <c r="P495" s="213"/>
      <c r="Q495" s="213"/>
      <c r="R495" s="213"/>
      <c r="S495" s="213"/>
      <c r="T495" s="214"/>
      <c r="AT495" s="215" t="s">
        <v>137</v>
      </c>
      <c r="AU495" s="215" t="s">
        <v>85</v>
      </c>
      <c r="AV495" s="11" t="s">
        <v>85</v>
      </c>
      <c r="AW495" s="11" t="s">
        <v>38</v>
      </c>
      <c r="AX495" s="11" t="s">
        <v>75</v>
      </c>
      <c r="AY495" s="215" t="s">
        <v>128</v>
      </c>
    </row>
    <row r="496" spans="2:65" s="11" customFormat="1" ht="13.5">
      <c r="B496" s="204"/>
      <c r="C496" s="205"/>
      <c r="D496" s="206" t="s">
        <v>137</v>
      </c>
      <c r="E496" s="207" t="s">
        <v>23</v>
      </c>
      <c r="F496" s="208" t="s">
        <v>524</v>
      </c>
      <c r="G496" s="205"/>
      <c r="H496" s="209">
        <v>12.6</v>
      </c>
      <c r="I496" s="210"/>
      <c r="J496" s="205"/>
      <c r="K496" s="205"/>
      <c r="L496" s="211"/>
      <c r="M496" s="212"/>
      <c r="N496" s="213"/>
      <c r="O496" s="213"/>
      <c r="P496" s="213"/>
      <c r="Q496" s="213"/>
      <c r="R496" s="213"/>
      <c r="S496" s="213"/>
      <c r="T496" s="214"/>
      <c r="AT496" s="215" t="s">
        <v>137</v>
      </c>
      <c r="AU496" s="215" t="s">
        <v>85</v>
      </c>
      <c r="AV496" s="11" t="s">
        <v>85</v>
      </c>
      <c r="AW496" s="11" t="s">
        <v>38</v>
      </c>
      <c r="AX496" s="11" t="s">
        <v>75</v>
      </c>
      <c r="AY496" s="215" t="s">
        <v>128</v>
      </c>
    </row>
    <row r="497" spans="2:51" s="11" customFormat="1" ht="13.5">
      <c r="B497" s="204"/>
      <c r="C497" s="205"/>
      <c r="D497" s="206" t="s">
        <v>137</v>
      </c>
      <c r="E497" s="207" t="s">
        <v>23</v>
      </c>
      <c r="F497" s="208" t="s">
        <v>525</v>
      </c>
      <c r="G497" s="205"/>
      <c r="H497" s="209">
        <v>12.6</v>
      </c>
      <c r="I497" s="210"/>
      <c r="J497" s="205"/>
      <c r="K497" s="205"/>
      <c r="L497" s="211"/>
      <c r="M497" s="212"/>
      <c r="N497" s="213"/>
      <c r="O497" s="213"/>
      <c r="P497" s="213"/>
      <c r="Q497" s="213"/>
      <c r="R497" s="213"/>
      <c r="S497" s="213"/>
      <c r="T497" s="214"/>
      <c r="AT497" s="215" t="s">
        <v>137</v>
      </c>
      <c r="AU497" s="215" t="s">
        <v>85</v>
      </c>
      <c r="AV497" s="11" t="s">
        <v>85</v>
      </c>
      <c r="AW497" s="11" t="s">
        <v>38</v>
      </c>
      <c r="AX497" s="11" t="s">
        <v>75</v>
      </c>
      <c r="AY497" s="215" t="s">
        <v>128</v>
      </c>
    </row>
    <row r="498" spans="2:51" s="11" customFormat="1" ht="13.5">
      <c r="B498" s="204"/>
      <c r="C498" s="205"/>
      <c r="D498" s="206" t="s">
        <v>137</v>
      </c>
      <c r="E498" s="207" t="s">
        <v>23</v>
      </c>
      <c r="F498" s="208" t="s">
        <v>526</v>
      </c>
      <c r="G498" s="205"/>
      <c r="H498" s="209">
        <v>51.8</v>
      </c>
      <c r="I498" s="210"/>
      <c r="J498" s="205"/>
      <c r="K498" s="205"/>
      <c r="L498" s="211"/>
      <c r="M498" s="212"/>
      <c r="N498" s="213"/>
      <c r="O498" s="213"/>
      <c r="P498" s="213"/>
      <c r="Q498" s="213"/>
      <c r="R498" s="213"/>
      <c r="S498" s="213"/>
      <c r="T498" s="214"/>
      <c r="AT498" s="215" t="s">
        <v>137</v>
      </c>
      <c r="AU498" s="215" t="s">
        <v>85</v>
      </c>
      <c r="AV498" s="11" t="s">
        <v>85</v>
      </c>
      <c r="AW498" s="11" t="s">
        <v>38</v>
      </c>
      <c r="AX498" s="11" t="s">
        <v>75</v>
      </c>
      <c r="AY498" s="215" t="s">
        <v>128</v>
      </c>
    </row>
    <row r="499" spans="2:51" s="11" customFormat="1" ht="13.5">
      <c r="B499" s="204"/>
      <c r="C499" s="205"/>
      <c r="D499" s="206" t="s">
        <v>137</v>
      </c>
      <c r="E499" s="207" t="s">
        <v>23</v>
      </c>
      <c r="F499" s="208" t="s">
        <v>527</v>
      </c>
      <c r="G499" s="205"/>
      <c r="H499" s="209">
        <v>29.6</v>
      </c>
      <c r="I499" s="210"/>
      <c r="J499" s="205"/>
      <c r="K499" s="205"/>
      <c r="L499" s="211"/>
      <c r="M499" s="212"/>
      <c r="N499" s="213"/>
      <c r="O499" s="213"/>
      <c r="P499" s="213"/>
      <c r="Q499" s="213"/>
      <c r="R499" s="213"/>
      <c r="S499" s="213"/>
      <c r="T499" s="214"/>
      <c r="AT499" s="215" t="s">
        <v>137</v>
      </c>
      <c r="AU499" s="215" t="s">
        <v>85</v>
      </c>
      <c r="AV499" s="11" t="s">
        <v>85</v>
      </c>
      <c r="AW499" s="11" t="s">
        <v>38</v>
      </c>
      <c r="AX499" s="11" t="s">
        <v>75</v>
      </c>
      <c r="AY499" s="215" t="s">
        <v>128</v>
      </c>
    </row>
    <row r="500" spans="2:51" s="11" customFormat="1" ht="13.5">
      <c r="B500" s="204"/>
      <c r="C500" s="205"/>
      <c r="D500" s="206" t="s">
        <v>137</v>
      </c>
      <c r="E500" s="207" t="s">
        <v>23</v>
      </c>
      <c r="F500" s="208" t="s">
        <v>528</v>
      </c>
      <c r="G500" s="205"/>
      <c r="H500" s="209">
        <v>29.2</v>
      </c>
      <c r="I500" s="210"/>
      <c r="J500" s="205"/>
      <c r="K500" s="205"/>
      <c r="L500" s="211"/>
      <c r="M500" s="212"/>
      <c r="N500" s="213"/>
      <c r="O500" s="213"/>
      <c r="P500" s="213"/>
      <c r="Q500" s="213"/>
      <c r="R500" s="213"/>
      <c r="S500" s="213"/>
      <c r="T500" s="214"/>
      <c r="AT500" s="215" t="s">
        <v>137</v>
      </c>
      <c r="AU500" s="215" t="s">
        <v>85</v>
      </c>
      <c r="AV500" s="11" t="s">
        <v>85</v>
      </c>
      <c r="AW500" s="11" t="s">
        <v>38</v>
      </c>
      <c r="AX500" s="11" t="s">
        <v>75</v>
      </c>
      <c r="AY500" s="215" t="s">
        <v>128</v>
      </c>
    </row>
    <row r="501" spans="2:51" s="11" customFormat="1" ht="13.5">
      <c r="B501" s="204"/>
      <c r="C501" s="205"/>
      <c r="D501" s="206" t="s">
        <v>137</v>
      </c>
      <c r="E501" s="207" t="s">
        <v>23</v>
      </c>
      <c r="F501" s="208" t="s">
        <v>529</v>
      </c>
      <c r="G501" s="205"/>
      <c r="H501" s="209">
        <v>29.2</v>
      </c>
      <c r="I501" s="210"/>
      <c r="J501" s="205"/>
      <c r="K501" s="205"/>
      <c r="L501" s="211"/>
      <c r="M501" s="212"/>
      <c r="N501" s="213"/>
      <c r="O501" s="213"/>
      <c r="P501" s="213"/>
      <c r="Q501" s="213"/>
      <c r="R501" s="213"/>
      <c r="S501" s="213"/>
      <c r="T501" s="214"/>
      <c r="AT501" s="215" t="s">
        <v>137</v>
      </c>
      <c r="AU501" s="215" t="s">
        <v>85</v>
      </c>
      <c r="AV501" s="11" t="s">
        <v>85</v>
      </c>
      <c r="AW501" s="11" t="s">
        <v>38</v>
      </c>
      <c r="AX501" s="11" t="s">
        <v>75</v>
      </c>
      <c r="AY501" s="215" t="s">
        <v>128</v>
      </c>
    </row>
    <row r="502" spans="2:51" s="11" customFormat="1" ht="13.5">
      <c r="B502" s="204"/>
      <c r="C502" s="205"/>
      <c r="D502" s="206" t="s">
        <v>137</v>
      </c>
      <c r="E502" s="207" t="s">
        <v>23</v>
      </c>
      <c r="F502" s="208" t="s">
        <v>530</v>
      </c>
      <c r="G502" s="205"/>
      <c r="H502" s="209">
        <v>8.9</v>
      </c>
      <c r="I502" s="210"/>
      <c r="J502" s="205"/>
      <c r="K502" s="205"/>
      <c r="L502" s="211"/>
      <c r="M502" s="212"/>
      <c r="N502" s="213"/>
      <c r="O502" s="213"/>
      <c r="P502" s="213"/>
      <c r="Q502" s="213"/>
      <c r="R502" s="213"/>
      <c r="S502" s="213"/>
      <c r="T502" s="214"/>
      <c r="AT502" s="215" t="s">
        <v>137</v>
      </c>
      <c r="AU502" s="215" t="s">
        <v>85</v>
      </c>
      <c r="AV502" s="11" t="s">
        <v>85</v>
      </c>
      <c r="AW502" s="11" t="s">
        <v>38</v>
      </c>
      <c r="AX502" s="11" t="s">
        <v>75</v>
      </c>
      <c r="AY502" s="215" t="s">
        <v>128</v>
      </c>
    </row>
    <row r="503" spans="2:51" s="11" customFormat="1" ht="13.5">
      <c r="B503" s="204"/>
      <c r="C503" s="205"/>
      <c r="D503" s="206" t="s">
        <v>137</v>
      </c>
      <c r="E503" s="207" t="s">
        <v>23</v>
      </c>
      <c r="F503" s="208" t="s">
        <v>531</v>
      </c>
      <c r="G503" s="205"/>
      <c r="H503" s="209">
        <v>8.9</v>
      </c>
      <c r="I503" s="210"/>
      <c r="J503" s="205"/>
      <c r="K503" s="205"/>
      <c r="L503" s="211"/>
      <c r="M503" s="212"/>
      <c r="N503" s="213"/>
      <c r="O503" s="213"/>
      <c r="P503" s="213"/>
      <c r="Q503" s="213"/>
      <c r="R503" s="213"/>
      <c r="S503" s="213"/>
      <c r="T503" s="214"/>
      <c r="AT503" s="215" t="s">
        <v>137</v>
      </c>
      <c r="AU503" s="215" t="s">
        <v>85</v>
      </c>
      <c r="AV503" s="11" t="s">
        <v>85</v>
      </c>
      <c r="AW503" s="11" t="s">
        <v>38</v>
      </c>
      <c r="AX503" s="11" t="s">
        <v>75</v>
      </c>
      <c r="AY503" s="215" t="s">
        <v>128</v>
      </c>
    </row>
    <row r="504" spans="2:51" s="11" customFormat="1" ht="13.5">
      <c r="B504" s="204"/>
      <c r="C504" s="205"/>
      <c r="D504" s="206" t="s">
        <v>137</v>
      </c>
      <c r="E504" s="207" t="s">
        <v>23</v>
      </c>
      <c r="F504" s="208" t="s">
        <v>532</v>
      </c>
      <c r="G504" s="205"/>
      <c r="H504" s="209">
        <v>80.400000000000006</v>
      </c>
      <c r="I504" s="210"/>
      <c r="J504" s="205"/>
      <c r="K504" s="205"/>
      <c r="L504" s="211"/>
      <c r="M504" s="212"/>
      <c r="N504" s="213"/>
      <c r="O504" s="213"/>
      <c r="P504" s="213"/>
      <c r="Q504" s="213"/>
      <c r="R504" s="213"/>
      <c r="S504" s="213"/>
      <c r="T504" s="214"/>
      <c r="AT504" s="215" t="s">
        <v>137</v>
      </c>
      <c r="AU504" s="215" t="s">
        <v>85</v>
      </c>
      <c r="AV504" s="11" t="s">
        <v>85</v>
      </c>
      <c r="AW504" s="11" t="s">
        <v>38</v>
      </c>
      <c r="AX504" s="11" t="s">
        <v>75</v>
      </c>
      <c r="AY504" s="215" t="s">
        <v>128</v>
      </c>
    </row>
    <row r="505" spans="2:51" s="11" customFormat="1" ht="13.5">
      <c r="B505" s="204"/>
      <c r="C505" s="205"/>
      <c r="D505" s="206" t="s">
        <v>137</v>
      </c>
      <c r="E505" s="207" t="s">
        <v>23</v>
      </c>
      <c r="F505" s="208" t="s">
        <v>533</v>
      </c>
      <c r="G505" s="205"/>
      <c r="H505" s="209">
        <v>80.400000000000006</v>
      </c>
      <c r="I505" s="210"/>
      <c r="J505" s="205"/>
      <c r="K505" s="205"/>
      <c r="L505" s="211"/>
      <c r="M505" s="212"/>
      <c r="N505" s="213"/>
      <c r="O505" s="213"/>
      <c r="P505" s="213"/>
      <c r="Q505" s="213"/>
      <c r="R505" s="213"/>
      <c r="S505" s="213"/>
      <c r="T505" s="214"/>
      <c r="AT505" s="215" t="s">
        <v>137</v>
      </c>
      <c r="AU505" s="215" t="s">
        <v>85</v>
      </c>
      <c r="AV505" s="11" t="s">
        <v>85</v>
      </c>
      <c r="AW505" s="11" t="s">
        <v>38</v>
      </c>
      <c r="AX505" s="11" t="s">
        <v>75</v>
      </c>
      <c r="AY505" s="215" t="s">
        <v>128</v>
      </c>
    </row>
    <row r="506" spans="2:51" s="11" customFormat="1" ht="13.5">
      <c r="B506" s="204"/>
      <c r="C506" s="205"/>
      <c r="D506" s="206" t="s">
        <v>137</v>
      </c>
      <c r="E506" s="207" t="s">
        <v>23</v>
      </c>
      <c r="F506" s="208" t="s">
        <v>534</v>
      </c>
      <c r="G506" s="205"/>
      <c r="H506" s="209">
        <v>13.4</v>
      </c>
      <c r="I506" s="210"/>
      <c r="J506" s="205"/>
      <c r="K506" s="205"/>
      <c r="L506" s="211"/>
      <c r="M506" s="212"/>
      <c r="N506" s="213"/>
      <c r="O506" s="213"/>
      <c r="P506" s="213"/>
      <c r="Q506" s="213"/>
      <c r="R506" s="213"/>
      <c r="S506" s="213"/>
      <c r="T506" s="214"/>
      <c r="AT506" s="215" t="s">
        <v>137</v>
      </c>
      <c r="AU506" s="215" t="s">
        <v>85</v>
      </c>
      <c r="AV506" s="11" t="s">
        <v>85</v>
      </c>
      <c r="AW506" s="11" t="s">
        <v>38</v>
      </c>
      <c r="AX506" s="11" t="s">
        <v>75</v>
      </c>
      <c r="AY506" s="215" t="s">
        <v>128</v>
      </c>
    </row>
    <row r="507" spans="2:51" s="11" customFormat="1" ht="13.5">
      <c r="B507" s="204"/>
      <c r="C507" s="205"/>
      <c r="D507" s="206" t="s">
        <v>137</v>
      </c>
      <c r="E507" s="207" t="s">
        <v>23</v>
      </c>
      <c r="F507" s="208" t="s">
        <v>535</v>
      </c>
      <c r="G507" s="205"/>
      <c r="H507" s="209">
        <v>13.4</v>
      </c>
      <c r="I507" s="210"/>
      <c r="J507" s="205"/>
      <c r="K507" s="205"/>
      <c r="L507" s="211"/>
      <c r="M507" s="212"/>
      <c r="N507" s="213"/>
      <c r="O507" s="213"/>
      <c r="P507" s="213"/>
      <c r="Q507" s="213"/>
      <c r="R507" s="213"/>
      <c r="S507" s="213"/>
      <c r="T507" s="214"/>
      <c r="AT507" s="215" t="s">
        <v>137</v>
      </c>
      <c r="AU507" s="215" t="s">
        <v>85</v>
      </c>
      <c r="AV507" s="11" t="s">
        <v>85</v>
      </c>
      <c r="AW507" s="11" t="s">
        <v>38</v>
      </c>
      <c r="AX507" s="11" t="s">
        <v>75</v>
      </c>
      <c r="AY507" s="215" t="s">
        <v>128</v>
      </c>
    </row>
    <row r="508" spans="2:51" s="11" customFormat="1" ht="13.5">
      <c r="B508" s="204"/>
      <c r="C508" s="205"/>
      <c r="D508" s="206" t="s">
        <v>137</v>
      </c>
      <c r="E508" s="207" t="s">
        <v>23</v>
      </c>
      <c r="F508" s="208" t="s">
        <v>536</v>
      </c>
      <c r="G508" s="205"/>
      <c r="H508" s="209">
        <v>13.4</v>
      </c>
      <c r="I508" s="210"/>
      <c r="J508" s="205"/>
      <c r="K508" s="205"/>
      <c r="L508" s="211"/>
      <c r="M508" s="212"/>
      <c r="N508" s="213"/>
      <c r="O508" s="213"/>
      <c r="P508" s="213"/>
      <c r="Q508" s="213"/>
      <c r="R508" s="213"/>
      <c r="S508" s="213"/>
      <c r="T508" s="214"/>
      <c r="AT508" s="215" t="s">
        <v>137</v>
      </c>
      <c r="AU508" s="215" t="s">
        <v>85</v>
      </c>
      <c r="AV508" s="11" t="s">
        <v>85</v>
      </c>
      <c r="AW508" s="11" t="s">
        <v>38</v>
      </c>
      <c r="AX508" s="11" t="s">
        <v>75</v>
      </c>
      <c r="AY508" s="215" t="s">
        <v>128</v>
      </c>
    </row>
    <row r="509" spans="2:51" s="11" customFormat="1" ht="13.5">
      <c r="B509" s="204"/>
      <c r="C509" s="205"/>
      <c r="D509" s="206" t="s">
        <v>137</v>
      </c>
      <c r="E509" s="207" t="s">
        <v>23</v>
      </c>
      <c r="F509" s="208" t="s">
        <v>537</v>
      </c>
      <c r="G509" s="205"/>
      <c r="H509" s="209">
        <v>13.4</v>
      </c>
      <c r="I509" s="210"/>
      <c r="J509" s="205"/>
      <c r="K509" s="205"/>
      <c r="L509" s="211"/>
      <c r="M509" s="212"/>
      <c r="N509" s="213"/>
      <c r="O509" s="213"/>
      <c r="P509" s="213"/>
      <c r="Q509" s="213"/>
      <c r="R509" s="213"/>
      <c r="S509" s="213"/>
      <c r="T509" s="214"/>
      <c r="AT509" s="215" t="s">
        <v>137</v>
      </c>
      <c r="AU509" s="215" t="s">
        <v>85</v>
      </c>
      <c r="AV509" s="11" t="s">
        <v>85</v>
      </c>
      <c r="AW509" s="11" t="s">
        <v>38</v>
      </c>
      <c r="AX509" s="11" t="s">
        <v>75</v>
      </c>
      <c r="AY509" s="215" t="s">
        <v>128</v>
      </c>
    </row>
    <row r="510" spans="2:51" s="11" customFormat="1" ht="13.5">
      <c r="B510" s="204"/>
      <c r="C510" s="205"/>
      <c r="D510" s="206" t="s">
        <v>137</v>
      </c>
      <c r="E510" s="207" t="s">
        <v>23</v>
      </c>
      <c r="F510" s="208" t="s">
        <v>161</v>
      </c>
      <c r="G510" s="205"/>
      <c r="H510" s="209">
        <v>5.8</v>
      </c>
      <c r="I510" s="210"/>
      <c r="J510" s="205"/>
      <c r="K510" s="205"/>
      <c r="L510" s="211"/>
      <c r="M510" s="212"/>
      <c r="N510" s="213"/>
      <c r="O510" s="213"/>
      <c r="P510" s="213"/>
      <c r="Q510" s="213"/>
      <c r="R510" s="213"/>
      <c r="S510" s="213"/>
      <c r="T510" s="214"/>
      <c r="AT510" s="215" t="s">
        <v>137</v>
      </c>
      <c r="AU510" s="215" t="s">
        <v>85</v>
      </c>
      <c r="AV510" s="11" t="s">
        <v>85</v>
      </c>
      <c r="AW510" s="11" t="s">
        <v>38</v>
      </c>
      <c r="AX510" s="11" t="s">
        <v>75</v>
      </c>
      <c r="AY510" s="215" t="s">
        <v>128</v>
      </c>
    </row>
    <row r="511" spans="2:51" s="11" customFormat="1" ht="13.5">
      <c r="B511" s="204"/>
      <c r="C511" s="205"/>
      <c r="D511" s="206" t="s">
        <v>137</v>
      </c>
      <c r="E511" s="207" t="s">
        <v>23</v>
      </c>
      <c r="F511" s="208" t="s">
        <v>162</v>
      </c>
      <c r="G511" s="205"/>
      <c r="H511" s="209">
        <v>26.8</v>
      </c>
      <c r="I511" s="210"/>
      <c r="J511" s="205"/>
      <c r="K511" s="205"/>
      <c r="L511" s="211"/>
      <c r="M511" s="212"/>
      <c r="N511" s="213"/>
      <c r="O511" s="213"/>
      <c r="P511" s="213"/>
      <c r="Q511" s="213"/>
      <c r="R511" s="213"/>
      <c r="S511" s="213"/>
      <c r="T511" s="214"/>
      <c r="AT511" s="215" t="s">
        <v>137</v>
      </c>
      <c r="AU511" s="215" t="s">
        <v>85</v>
      </c>
      <c r="AV511" s="11" t="s">
        <v>85</v>
      </c>
      <c r="AW511" s="11" t="s">
        <v>38</v>
      </c>
      <c r="AX511" s="11" t="s">
        <v>75</v>
      </c>
      <c r="AY511" s="215" t="s">
        <v>128</v>
      </c>
    </row>
    <row r="512" spans="2:51" s="11" customFormat="1" ht="13.5">
      <c r="B512" s="204"/>
      <c r="C512" s="205"/>
      <c r="D512" s="206" t="s">
        <v>137</v>
      </c>
      <c r="E512" s="207" t="s">
        <v>23</v>
      </c>
      <c r="F512" s="208" t="s">
        <v>538</v>
      </c>
      <c r="G512" s="205"/>
      <c r="H512" s="209">
        <v>12.4</v>
      </c>
      <c r="I512" s="210"/>
      <c r="J512" s="205"/>
      <c r="K512" s="205"/>
      <c r="L512" s="211"/>
      <c r="M512" s="212"/>
      <c r="N512" s="213"/>
      <c r="O512" s="213"/>
      <c r="P512" s="213"/>
      <c r="Q512" s="213"/>
      <c r="R512" s="213"/>
      <c r="S512" s="213"/>
      <c r="T512" s="214"/>
      <c r="AT512" s="215" t="s">
        <v>137</v>
      </c>
      <c r="AU512" s="215" t="s">
        <v>85</v>
      </c>
      <c r="AV512" s="11" t="s">
        <v>85</v>
      </c>
      <c r="AW512" s="11" t="s">
        <v>38</v>
      </c>
      <c r="AX512" s="11" t="s">
        <v>75</v>
      </c>
      <c r="AY512" s="215" t="s">
        <v>128</v>
      </c>
    </row>
    <row r="513" spans="2:65" s="11" customFormat="1" ht="13.5">
      <c r="B513" s="204"/>
      <c r="C513" s="205"/>
      <c r="D513" s="206" t="s">
        <v>137</v>
      </c>
      <c r="E513" s="207" t="s">
        <v>23</v>
      </c>
      <c r="F513" s="208" t="s">
        <v>539</v>
      </c>
      <c r="G513" s="205"/>
      <c r="H513" s="209">
        <v>26.8</v>
      </c>
      <c r="I513" s="210"/>
      <c r="J513" s="205"/>
      <c r="K513" s="205"/>
      <c r="L513" s="211"/>
      <c r="M513" s="212"/>
      <c r="N513" s="213"/>
      <c r="O513" s="213"/>
      <c r="P513" s="213"/>
      <c r="Q513" s="213"/>
      <c r="R513" s="213"/>
      <c r="S513" s="213"/>
      <c r="T513" s="214"/>
      <c r="AT513" s="215" t="s">
        <v>137</v>
      </c>
      <c r="AU513" s="215" t="s">
        <v>85</v>
      </c>
      <c r="AV513" s="11" t="s">
        <v>85</v>
      </c>
      <c r="AW513" s="11" t="s">
        <v>38</v>
      </c>
      <c r="AX513" s="11" t="s">
        <v>75</v>
      </c>
      <c r="AY513" s="215" t="s">
        <v>128</v>
      </c>
    </row>
    <row r="514" spans="2:65" s="11" customFormat="1" ht="13.5">
      <c r="B514" s="204"/>
      <c r="C514" s="205"/>
      <c r="D514" s="206" t="s">
        <v>137</v>
      </c>
      <c r="E514" s="207" t="s">
        <v>23</v>
      </c>
      <c r="F514" s="208" t="s">
        <v>540</v>
      </c>
      <c r="G514" s="205"/>
      <c r="H514" s="209">
        <v>26.8</v>
      </c>
      <c r="I514" s="210"/>
      <c r="J514" s="205"/>
      <c r="K514" s="205"/>
      <c r="L514" s="211"/>
      <c r="M514" s="212"/>
      <c r="N514" s="213"/>
      <c r="O514" s="213"/>
      <c r="P514" s="213"/>
      <c r="Q514" s="213"/>
      <c r="R514" s="213"/>
      <c r="S514" s="213"/>
      <c r="T514" s="214"/>
      <c r="AT514" s="215" t="s">
        <v>137</v>
      </c>
      <c r="AU514" s="215" t="s">
        <v>85</v>
      </c>
      <c r="AV514" s="11" t="s">
        <v>85</v>
      </c>
      <c r="AW514" s="11" t="s">
        <v>38</v>
      </c>
      <c r="AX514" s="11" t="s">
        <v>75</v>
      </c>
      <c r="AY514" s="215" t="s">
        <v>128</v>
      </c>
    </row>
    <row r="515" spans="2:65" s="11" customFormat="1" ht="13.5">
      <c r="B515" s="204"/>
      <c r="C515" s="205"/>
      <c r="D515" s="206" t="s">
        <v>137</v>
      </c>
      <c r="E515" s="207" t="s">
        <v>23</v>
      </c>
      <c r="F515" s="208" t="s">
        <v>541</v>
      </c>
      <c r="G515" s="205"/>
      <c r="H515" s="209">
        <v>13.4</v>
      </c>
      <c r="I515" s="210"/>
      <c r="J515" s="205"/>
      <c r="K515" s="205"/>
      <c r="L515" s="211"/>
      <c r="M515" s="212"/>
      <c r="N515" s="213"/>
      <c r="O515" s="213"/>
      <c r="P515" s="213"/>
      <c r="Q515" s="213"/>
      <c r="R515" s="213"/>
      <c r="S515" s="213"/>
      <c r="T515" s="214"/>
      <c r="AT515" s="215" t="s">
        <v>137</v>
      </c>
      <c r="AU515" s="215" t="s">
        <v>85</v>
      </c>
      <c r="AV515" s="11" t="s">
        <v>85</v>
      </c>
      <c r="AW515" s="11" t="s">
        <v>38</v>
      </c>
      <c r="AX515" s="11" t="s">
        <v>75</v>
      </c>
      <c r="AY515" s="215" t="s">
        <v>128</v>
      </c>
    </row>
    <row r="516" spans="2:65" s="11" customFormat="1" ht="13.5">
      <c r="B516" s="204"/>
      <c r="C516" s="205"/>
      <c r="D516" s="206" t="s">
        <v>137</v>
      </c>
      <c r="E516" s="207" t="s">
        <v>23</v>
      </c>
      <c r="F516" s="208" t="s">
        <v>542</v>
      </c>
      <c r="G516" s="205"/>
      <c r="H516" s="209">
        <v>13.4</v>
      </c>
      <c r="I516" s="210"/>
      <c r="J516" s="205"/>
      <c r="K516" s="205"/>
      <c r="L516" s="211"/>
      <c r="M516" s="212"/>
      <c r="N516" s="213"/>
      <c r="O516" s="213"/>
      <c r="P516" s="213"/>
      <c r="Q516" s="213"/>
      <c r="R516" s="213"/>
      <c r="S516" s="213"/>
      <c r="T516" s="214"/>
      <c r="AT516" s="215" t="s">
        <v>137</v>
      </c>
      <c r="AU516" s="215" t="s">
        <v>85</v>
      </c>
      <c r="AV516" s="11" t="s">
        <v>85</v>
      </c>
      <c r="AW516" s="11" t="s">
        <v>38</v>
      </c>
      <c r="AX516" s="11" t="s">
        <v>75</v>
      </c>
      <c r="AY516" s="215" t="s">
        <v>128</v>
      </c>
    </row>
    <row r="517" spans="2:65" s="11" customFormat="1" ht="13.5">
      <c r="B517" s="204"/>
      <c r="C517" s="205"/>
      <c r="D517" s="206" t="s">
        <v>137</v>
      </c>
      <c r="E517" s="207" t="s">
        <v>23</v>
      </c>
      <c r="F517" s="208" t="s">
        <v>543</v>
      </c>
      <c r="G517" s="205"/>
      <c r="H517" s="209">
        <v>13.4</v>
      </c>
      <c r="I517" s="210"/>
      <c r="J517" s="205"/>
      <c r="K517" s="205"/>
      <c r="L517" s="211"/>
      <c r="M517" s="212"/>
      <c r="N517" s="213"/>
      <c r="O517" s="213"/>
      <c r="P517" s="213"/>
      <c r="Q517" s="213"/>
      <c r="R517" s="213"/>
      <c r="S517" s="213"/>
      <c r="T517" s="214"/>
      <c r="AT517" s="215" t="s">
        <v>137</v>
      </c>
      <c r="AU517" s="215" t="s">
        <v>85</v>
      </c>
      <c r="AV517" s="11" t="s">
        <v>85</v>
      </c>
      <c r="AW517" s="11" t="s">
        <v>38</v>
      </c>
      <c r="AX517" s="11" t="s">
        <v>75</v>
      </c>
      <c r="AY517" s="215" t="s">
        <v>128</v>
      </c>
    </row>
    <row r="518" spans="2:65" s="11" customFormat="1" ht="13.5">
      <c r="B518" s="204"/>
      <c r="C518" s="205"/>
      <c r="D518" s="206" t="s">
        <v>137</v>
      </c>
      <c r="E518" s="207" t="s">
        <v>23</v>
      </c>
      <c r="F518" s="208" t="s">
        <v>544</v>
      </c>
      <c r="G518" s="205"/>
      <c r="H518" s="209">
        <v>13.4</v>
      </c>
      <c r="I518" s="210"/>
      <c r="J518" s="205"/>
      <c r="K518" s="205"/>
      <c r="L518" s="211"/>
      <c r="M518" s="212"/>
      <c r="N518" s="213"/>
      <c r="O518" s="213"/>
      <c r="P518" s="213"/>
      <c r="Q518" s="213"/>
      <c r="R518" s="213"/>
      <c r="S518" s="213"/>
      <c r="T518" s="214"/>
      <c r="AT518" s="215" t="s">
        <v>137</v>
      </c>
      <c r="AU518" s="215" t="s">
        <v>85</v>
      </c>
      <c r="AV518" s="11" t="s">
        <v>85</v>
      </c>
      <c r="AW518" s="11" t="s">
        <v>38</v>
      </c>
      <c r="AX518" s="11" t="s">
        <v>75</v>
      </c>
      <c r="AY518" s="215" t="s">
        <v>128</v>
      </c>
    </row>
    <row r="519" spans="2:65" s="11" customFormat="1" ht="13.5">
      <c r="B519" s="204"/>
      <c r="C519" s="205"/>
      <c r="D519" s="206" t="s">
        <v>137</v>
      </c>
      <c r="E519" s="207" t="s">
        <v>23</v>
      </c>
      <c r="F519" s="208" t="s">
        <v>170</v>
      </c>
      <c r="G519" s="205"/>
      <c r="H519" s="209">
        <v>3.6</v>
      </c>
      <c r="I519" s="210"/>
      <c r="J519" s="205"/>
      <c r="K519" s="205"/>
      <c r="L519" s="211"/>
      <c r="M519" s="212"/>
      <c r="N519" s="213"/>
      <c r="O519" s="213"/>
      <c r="P519" s="213"/>
      <c r="Q519" s="213"/>
      <c r="R519" s="213"/>
      <c r="S519" s="213"/>
      <c r="T519" s="214"/>
      <c r="AT519" s="215" t="s">
        <v>137</v>
      </c>
      <c r="AU519" s="215" t="s">
        <v>85</v>
      </c>
      <c r="AV519" s="11" t="s">
        <v>85</v>
      </c>
      <c r="AW519" s="11" t="s">
        <v>38</v>
      </c>
      <c r="AX519" s="11" t="s">
        <v>75</v>
      </c>
      <c r="AY519" s="215" t="s">
        <v>128</v>
      </c>
    </row>
    <row r="520" spans="2:65" s="11" customFormat="1" ht="13.5">
      <c r="B520" s="204"/>
      <c r="C520" s="205"/>
      <c r="D520" s="206" t="s">
        <v>137</v>
      </c>
      <c r="E520" s="207" t="s">
        <v>23</v>
      </c>
      <c r="F520" s="208" t="s">
        <v>171</v>
      </c>
      <c r="G520" s="205"/>
      <c r="H520" s="209">
        <v>3.6</v>
      </c>
      <c r="I520" s="210"/>
      <c r="J520" s="205"/>
      <c r="K520" s="205"/>
      <c r="L520" s="211"/>
      <c r="M520" s="212"/>
      <c r="N520" s="213"/>
      <c r="O520" s="213"/>
      <c r="P520" s="213"/>
      <c r="Q520" s="213"/>
      <c r="R520" s="213"/>
      <c r="S520" s="213"/>
      <c r="T520" s="214"/>
      <c r="AT520" s="215" t="s">
        <v>137</v>
      </c>
      <c r="AU520" s="215" t="s">
        <v>85</v>
      </c>
      <c r="AV520" s="11" t="s">
        <v>85</v>
      </c>
      <c r="AW520" s="11" t="s">
        <v>38</v>
      </c>
      <c r="AX520" s="11" t="s">
        <v>75</v>
      </c>
      <c r="AY520" s="215" t="s">
        <v>128</v>
      </c>
    </row>
    <row r="521" spans="2:65" s="11" customFormat="1" ht="13.5">
      <c r="B521" s="204"/>
      <c r="C521" s="205"/>
      <c r="D521" s="206" t="s">
        <v>137</v>
      </c>
      <c r="E521" s="207" t="s">
        <v>23</v>
      </c>
      <c r="F521" s="208" t="s">
        <v>172</v>
      </c>
      <c r="G521" s="205"/>
      <c r="H521" s="209">
        <v>7.1</v>
      </c>
      <c r="I521" s="210"/>
      <c r="J521" s="205"/>
      <c r="K521" s="205"/>
      <c r="L521" s="211"/>
      <c r="M521" s="212"/>
      <c r="N521" s="213"/>
      <c r="O521" s="213"/>
      <c r="P521" s="213"/>
      <c r="Q521" s="213"/>
      <c r="R521" s="213"/>
      <c r="S521" s="213"/>
      <c r="T521" s="214"/>
      <c r="AT521" s="215" t="s">
        <v>137</v>
      </c>
      <c r="AU521" s="215" t="s">
        <v>85</v>
      </c>
      <c r="AV521" s="11" t="s">
        <v>85</v>
      </c>
      <c r="AW521" s="11" t="s">
        <v>38</v>
      </c>
      <c r="AX521" s="11" t="s">
        <v>75</v>
      </c>
      <c r="AY521" s="215" t="s">
        <v>128</v>
      </c>
    </row>
    <row r="522" spans="2:65" s="11" customFormat="1" ht="13.5">
      <c r="B522" s="204"/>
      <c r="C522" s="205"/>
      <c r="D522" s="206" t="s">
        <v>137</v>
      </c>
      <c r="E522" s="207" t="s">
        <v>23</v>
      </c>
      <c r="F522" s="208" t="s">
        <v>173</v>
      </c>
      <c r="G522" s="205"/>
      <c r="H522" s="209">
        <v>7.1</v>
      </c>
      <c r="I522" s="210"/>
      <c r="J522" s="205"/>
      <c r="K522" s="205"/>
      <c r="L522" s="211"/>
      <c r="M522" s="212"/>
      <c r="N522" s="213"/>
      <c r="O522" s="213"/>
      <c r="P522" s="213"/>
      <c r="Q522" s="213"/>
      <c r="R522" s="213"/>
      <c r="S522" s="213"/>
      <c r="T522" s="214"/>
      <c r="AT522" s="215" t="s">
        <v>137</v>
      </c>
      <c r="AU522" s="215" t="s">
        <v>85</v>
      </c>
      <c r="AV522" s="11" t="s">
        <v>85</v>
      </c>
      <c r="AW522" s="11" t="s">
        <v>38</v>
      </c>
      <c r="AX522" s="11" t="s">
        <v>75</v>
      </c>
      <c r="AY522" s="215" t="s">
        <v>128</v>
      </c>
    </row>
    <row r="523" spans="2:65" s="11" customFormat="1" ht="13.5">
      <c r="B523" s="204"/>
      <c r="C523" s="205"/>
      <c r="D523" s="206" t="s">
        <v>137</v>
      </c>
      <c r="E523" s="207" t="s">
        <v>23</v>
      </c>
      <c r="F523" s="208" t="s">
        <v>174</v>
      </c>
      <c r="G523" s="205"/>
      <c r="H523" s="209">
        <v>7.1</v>
      </c>
      <c r="I523" s="210"/>
      <c r="J523" s="205"/>
      <c r="K523" s="205"/>
      <c r="L523" s="211"/>
      <c r="M523" s="212"/>
      <c r="N523" s="213"/>
      <c r="O523" s="213"/>
      <c r="P523" s="213"/>
      <c r="Q523" s="213"/>
      <c r="R523" s="213"/>
      <c r="S523" s="213"/>
      <c r="T523" s="214"/>
      <c r="AT523" s="215" t="s">
        <v>137</v>
      </c>
      <c r="AU523" s="215" t="s">
        <v>85</v>
      </c>
      <c r="AV523" s="11" t="s">
        <v>85</v>
      </c>
      <c r="AW523" s="11" t="s">
        <v>38</v>
      </c>
      <c r="AX523" s="11" t="s">
        <v>75</v>
      </c>
      <c r="AY523" s="215" t="s">
        <v>128</v>
      </c>
    </row>
    <row r="524" spans="2:65" s="11" customFormat="1" ht="13.5">
      <c r="B524" s="204"/>
      <c r="C524" s="205"/>
      <c r="D524" s="206" t="s">
        <v>137</v>
      </c>
      <c r="E524" s="207" t="s">
        <v>23</v>
      </c>
      <c r="F524" s="208" t="s">
        <v>545</v>
      </c>
      <c r="G524" s="205"/>
      <c r="H524" s="209">
        <v>75.599999999999994</v>
      </c>
      <c r="I524" s="210"/>
      <c r="J524" s="205"/>
      <c r="K524" s="205"/>
      <c r="L524" s="211"/>
      <c r="M524" s="212"/>
      <c r="N524" s="213"/>
      <c r="O524" s="213"/>
      <c r="P524" s="213"/>
      <c r="Q524" s="213"/>
      <c r="R524" s="213"/>
      <c r="S524" s="213"/>
      <c r="T524" s="214"/>
      <c r="AT524" s="215" t="s">
        <v>137</v>
      </c>
      <c r="AU524" s="215" t="s">
        <v>85</v>
      </c>
      <c r="AV524" s="11" t="s">
        <v>85</v>
      </c>
      <c r="AW524" s="11" t="s">
        <v>38</v>
      </c>
      <c r="AX524" s="11" t="s">
        <v>75</v>
      </c>
      <c r="AY524" s="215" t="s">
        <v>128</v>
      </c>
    </row>
    <row r="525" spans="2:65" s="12" customFormat="1" ht="13.5">
      <c r="B525" s="216"/>
      <c r="C525" s="217"/>
      <c r="D525" s="206" t="s">
        <v>137</v>
      </c>
      <c r="E525" s="218" t="s">
        <v>23</v>
      </c>
      <c r="F525" s="219" t="s">
        <v>140</v>
      </c>
      <c r="G525" s="217"/>
      <c r="H525" s="220">
        <v>674.5</v>
      </c>
      <c r="I525" s="221"/>
      <c r="J525" s="217"/>
      <c r="K525" s="217"/>
      <c r="L525" s="222"/>
      <c r="M525" s="223"/>
      <c r="N525" s="224"/>
      <c r="O525" s="224"/>
      <c r="P525" s="224"/>
      <c r="Q525" s="224"/>
      <c r="R525" s="224"/>
      <c r="S525" s="224"/>
      <c r="T525" s="225"/>
      <c r="AT525" s="226" t="s">
        <v>137</v>
      </c>
      <c r="AU525" s="226" t="s">
        <v>85</v>
      </c>
      <c r="AV525" s="12" t="s">
        <v>135</v>
      </c>
      <c r="AW525" s="12" t="s">
        <v>38</v>
      </c>
      <c r="AX525" s="12" t="s">
        <v>80</v>
      </c>
      <c r="AY525" s="226" t="s">
        <v>128</v>
      </c>
    </row>
    <row r="526" spans="2:65" s="1" customFormat="1" ht="25.5" customHeight="1">
      <c r="B526" s="42"/>
      <c r="C526" s="192" t="s">
        <v>546</v>
      </c>
      <c r="D526" s="192" t="s">
        <v>131</v>
      </c>
      <c r="E526" s="193" t="s">
        <v>547</v>
      </c>
      <c r="F526" s="194" t="s">
        <v>548</v>
      </c>
      <c r="G526" s="195" t="s">
        <v>134</v>
      </c>
      <c r="H526" s="196">
        <v>181</v>
      </c>
      <c r="I526" s="197"/>
      <c r="J526" s="198">
        <f t="shared" ref="J526:J560" si="0">ROUND(I526*H526,2)</f>
        <v>0</v>
      </c>
      <c r="K526" s="194" t="s">
        <v>23</v>
      </c>
      <c r="L526" s="62"/>
      <c r="M526" s="199" t="s">
        <v>23</v>
      </c>
      <c r="N526" s="200" t="s">
        <v>46</v>
      </c>
      <c r="O526" s="43"/>
      <c r="P526" s="201">
        <f t="shared" ref="P526:P560" si="1">O526*H526</f>
        <v>0</v>
      </c>
      <c r="Q526" s="201">
        <v>0</v>
      </c>
      <c r="R526" s="201">
        <f t="shared" ref="R526:R560" si="2">Q526*H526</f>
        <v>0</v>
      </c>
      <c r="S526" s="201">
        <v>0</v>
      </c>
      <c r="T526" s="202">
        <f t="shared" ref="T526:T560" si="3">S526*H526</f>
        <v>0</v>
      </c>
      <c r="AR526" s="24" t="s">
        <v>334</v>
      </c>
      <c r="AT526" s="24" t="s">
        <v>131</v>
      </c>
      <c r="AU526" s="24" t="s">
        <v>85</v>
      </c>
      <c r="AY526" s="24" t="s">
        <v>128</v>
      </c>
      <c r="BE526" s="203">
        <f t="shared" ref="BE526:BE560" si="4">IF(N526="základní",J526,0)</f>
        <v>0</v>
      </c>
      <c r="BF526" s="203">
        <f t="shared" ref="BF526:BF560" si="5">IF(N526="snížená",J526,0)</f>
        <v>0</v>
      </c>
      <c r="BG526" s="203">
        <f t="shared" ref="BG526:BG560" si="6">IF(N526="zákl. přenesená",J526,0)</f>
        <v>0</v>
      </c>
      <c r="BH526" s="203">
        <f t="shared" ref="BH526:BH560" si="7">IF(N526="sníž. přenesená",J526,0)</f>
        <v>0</v>
      </c>
      <c r="BI526" s="203">
        <f t="shared" ref="BI526:BI560" si="8">IF(N526="nulová",J526,0)</f>
        <v>0</v>
      </c>
      <c r="BJ526" s="24" t="s">
        <v>80</v>
      </c>
      <c r="BK526" s="203">
        <f t="shared" ref="BK526:BK560" si="9">ROUND(I526*H526,2)</f>
        <v>0</v>
      </c>
      <c r="BL526" s="24" t="s">
        <v>334</v>
      </c>
      <c r="BM526" s="24" t="s">
        <v>549</v>
      </c>
    </row>
    <row r="527" spans="2:65" s="1" customFormat="1" ht="25.5" customHeight="1">
      <c r="B527" s="42"/>
      <c r="C527" s="192" t="s">
        <v>550</v>
      </c>
      <c r="D527" s="192" t="s">
        <v>131</v>
      </c>
      <c r="E527" s="193" t="s">
        <v>551</v>
      </c>
      <c r="F527" s="194" t="s">
        <v>552</v>
      </c>
      <c r="G527" s="195" t="s">
        <v>134</v>
      </c>
      <c r="H527" s="196">
        <v>17</v>
      </c>
      <c r="I527" s="197"/>
      <c r="J527" s="198">
        <f t="shared" si="0"/>
        <v>0</v>
      </c>
      <c r="K527" s="194" t="s">
        <v>23</v>
      </c>
      <c r="L527" s="62"/>
      <c r="M527" s="199" t="s">
        <v>23</v>
      </c>
      <c r="N527" s="200" t="s">
        <v>46</v>
      </c>
      <c r="O527" s="43"/>
      <c r="P527" s="201">
        <f t="shared" si="1"/>
        <v>0</v>
      </c>
      <c r="Q527" s="201">
        <v>0</v>
      </c>
      <c r="R527" s="201">
        <f t="shared" si="2"/>
        <v>0</v>
      </c>
      <c r="S527" s="201">
        <v>0</v>
      </c>
      <c r="T527" s="202">
        <f t="shared" si="3"/>
        <v>0</v>
      </c>
      <c r="AR527" s="24" t="s">
        <v>334</v>
      </c>
      <c r="AT527" s="24" t="s">
        <v>131</v>
      </c>
      <c r="AU527" s="24" t="s">
        <v>85</v>
      </c>
      <c r="AY527" s="24" t="s">
        <v>128</v>
      </c>
      <c r="BE527" s="203">
        <f t="shared" si="4"/>
        <v>0</v>
      </c>
      <c r="BF527" s="203">
        <f t="shared" si="5"/>
        <v>0</v>
      </c>
      <c r="BG527" s="203">
        <f t="shared" si="6"/>
        <v>0</v>
      </c>
      <c r="BH527" s="203">
        <f t="shared" si="7"/>
        <v>0</v>
      </c>
      <c r="BI527" s="203">
        <f t="shared" si="8"/>
        <v>0</v>
      </c>
      <c r="BJ527" s="24" t="s">
        <v>80</v>
      </c>
      <c r="BK527" s="203">
        <f t="shared" si="9"/>
        <v>0</v>
      </c>
      <c r="BL527" s="24" t="s">
        <v>334</v>
      </c>
      <c r="BM527" s="24" t="s">
        <v>553</v>
      </c>
    </row>
    <row r="528" spans="2:65" s="1" customFormat="1" ht="25.5" customHeight="1">
      <c r="B528" s="42"/>
      <c r="C528" s="192" t="s">
        <v>554</v>
      </c>
      <c r="D528" s="192" t="s">
        <v>131</v>
      </c>
      <c r="E528" s="193" t="s">
        <v>555</v>
      </c>
      <c r="F528" s="194" t="s">
        <v>556</v>
      </c>
      <c r="G528" s="195" t="s">
        <v>134</v>
      </c>
      <c r="H528" s="196">
        <v>12.5</v>
      </c>
      <c r="I528" s="197"/>
      <c r="J528" s="198">
        <f t="shared" si="0"/>
        <v>0</v>
      </c>
      <c r="K528" s="194" t="s">
        <v>23</v>
      </c>
      <c r="L528" s="62"/>
      <c r="M528" s="199" t="s">
        <v>23</v>
      </c>
      <c r="N528" s="200" t="s">
        <v>46</v>
      </c>
      <c r="O528" s="43"/>
      <c r="P528" s="201">
        <f t="shared" si="1"/>
        <v>0</v>
      </c>
      <c r="Q528" s="201">
        <v>0</v>
      </c>
      <c r="R528" s="201">
        <f t="shared" si="2"/>
        <v>0</v>
      </c>
      <c r="S528" s="201">
        <v>0</v>
      </c>
      <c r="T528" s="202">
        <f t="shared" si="3"/>
        <v>0</v>
      </c>
      <c r="AR528" s="24" t="s">
        <v>334</v>
      </c>
      <c r="AT528" s="24" t="s">
        <v>131</v>
      </c>
      <c r="AU528" s="24" t="s">
        <v>85</v>
      </c>
      <c r="AY528" s="24" t="s">
        <v>128</v>
      </c>
      <c r="BE528" s="203">
        <f t="shared" si="4"/>
        <v>0</v>
      </c>
      <c r="BF528" s="203">
        <f t="shared" si="5"/>
        <v>0</v>
      </c>
      <c r="BG528" s="203">
        <f t="shared" si="6"/>
        <v>0</v>
      </c>
      <c r="BH528" s="203">
        <f t="shared" si="7"/>
        <v>0</v>
      </c>
      <c r="BI528" s="203">
        <f t="shared" si="8"/>
        <v>0</v>
      </c>
      <c r="BJ528" s="24" t="s">
        <v>80</v>
      </c>
      <c r="BK528" s="203">
        <f t="shared" si="9"/>
        <v>0</v>
      </c>
      <c r="BL528" s="24" t="s">
        <v>334</v>
      </c>
      <c r="BM528" s="24" t="s">
        <v>557</v>
      </c>
    </row>
    <row r="529" spans="2:65" s="1" customFormat="1" ht="38.25" customHeight="1">
      <c r="B529" s="42"/>
      <c r="C529" s="192" t="s">
        <v>558</v>
      </c>
      <c r="D529" s="192" t="s">
        <v>131</v>
      </c>
      <c r="E529" s="193" t="s">
        <v>559</v>
      </c>
      <c r="F529" s="194" t="s">
        <v>560</v>
      </c>
      <c r="G529" s="195" t="s">
        <v>205</v>
      </c>
      <c r="H529" s="196">
        <v>3</v>
      </c>
      <c r="I529" s="197"/>
      <c r="J529" s="198">
        <f t="shared" si="0"/>
        <v>0</v>
      </c>
      <c r="K529" s="194" t="s">
        <v>23</v>
      </c>
      <c r="L529" s="62"/>
      <c r="M529" s="199" t="s">
        <v>23</v>
      </c>
      <c r="N529" s="200" t="s">
        <v>46</v>
      </c>
      <c r="O529" s="43"/>
      <c r="P529" s="201">
        <f t="shared" si="1"/>
        <v>0</v>
      </c>
      <c r="Q529" s="201">
        <v>0</v>
      </c>
      <c r="R529" s="201">
        <f t="shared" si="2"/>
        <v>0</v>
      </c>
      <c r="S529" s="201">
        <v>0</v>
      </c>
      <c r="T529" s="202">
        <f t="shared" si="3"/>
        <v>0</v>
      </c>
      <c r="AR529" s="24" t="s">
        <v>334</v>
      </c>
      <c r="AT529" s="24" t="s">
        <v>131</v>
      </c>
      <c r="AU529" s="24" t="s">
        <v>85</v>
      </c>
      <c r="AY529" s="24" t="s">
        <v>128</v>
      </c>
      <c r="BE529" s="203">
        <f t="shared" si="4"/>
        <v>0</v>
      </c>
      <c r="BF529" s="203">
        <f t="shared" si="5"/>
        <v>0</v>
      </c>
      <c r="BG529" s="203">
        <f t="shared" si="6"/>
        <v>0</v>
      </c>
      <c r="BH529" s="203">
        <f t="shared" si="7"/>
        <v>0</v>
      </c>
      <c r="BI529" s="203">
        <f t="shared" si="8"/>
        <v>0</v>
      </c>
      <c r="BJ529" s="24" t="s">
        <v>80</v>
      </c>
      <c r="BK529" s="203">
        <f t="shared" si="9"/>
        <v>0</v>
      </c>
      <c r="BL529" s="24" t="s">
        <v>334</v>
      </c>
      <c r="BM529" s="24" t="s">
        <v>561</v>
      </c>
    </row>
    <row r="530" spans="2:65" s="1" customFormat="1" ht="38.25" customHeight="1">
      <c r="B530" s="42"/>
      <c r="C530" s="192" t="s">
        <v>562</v>
      </c>
      <c r="D530" s="192" t="s">
        <v>131</v>
      </c>
      <c r="E530" s="193" t="s">
        <v>563</v>
      </c>
      <c r="F530" s="194" t="s">
        <v>564</v>
      </c>
      <c r="G530" s="195" t="s">
        <v>205</v>
      </c>
      <c r="H530" s="196">
        <v>2</v>
      </c>
      <c r="I530" s="197"/>
      <c r="J530" s="198">
        <f t="shared" si="0"/>
        <v>0</v>
      </c>
      <c r="K530" s="194" t="s">
        <v>23</v>
      </c>
      <c r="L530" s="62"/>
      <c r="M530" s="199" t="s">
        <v>23</v>
      </c>
      <c r="N530" s="200" t="s">
        <v>46</v>
      </c>
      <c r="O530" s="43"/>
      <c r="P530" s="201">
        <f t="shared" si="1"/>
        <v>0</v>
      </c>
      <c r="Q530" s="201">
        <v>0</v>
      </c>
      <c r="R530" s="201">
        <f t="shared" si="2"/>
        <v>0</v>
      </c>
      <c r="S530" s="201">
        <v>0</v>
      </c>
      <c r="T530" s="202">
        <f t="shared" si="3"/>
        <v>0</v>
      </c>
      <c r="AR530" s="24" t="s">
        <v>334</v>
      </c>
      <c r="AT530" s="24" t="s">
        <v>131</v>
      </c>
      <c r="AU530" s="24" t="s">
        <v>85</v>
      </c>
      <c r="AY530" s="24" t="s">
        <v>128</v>
      </c>
      <c r="BE530" s="203">
        <f t="shared" si="4"/>
        <v>0</v>
      </c>
      <c r="BF530" s="203">
        <f t="shared" si="5"/>
        <v>0</v>
      </c>
      <c r="BG530" s="203">
        <f t="shared" si="6"/>
        <v>0</v>
      </c>
      <c r="BH530" s="203">
        <f t="shared" si="7"/>
        <v>0</v>
      </c>
      <c r="BI530" s="203">
        <f t="shared" si="8"/>
        <v>0</v>
      </c>
      <c r="BJ530" s="24" t="s">
        <v>80</v>
      </c>
      <c r="BK530" s="203">
        <f t="shared" si="9"/>
        <v>0</v>
      </c>
      <c r="BL530" s="24" t="s">
        <v>334</v>
      </c>
      <c r="BM530" s="24" t="s">
        <v>565</v>
      </c>
    </row>
    <row r="531" spans="2:65" s="1" customFormat="1" ht="38.25" customHeight="1">
      <c r="B531" s="42"/>
      <c r="C531" s="192" t="s">
        <v>566</v>
      </c>
      <c r="D531" s="192" t="s">
        <v>131</v>
      </c>
      <c r="E531" s="193" t="s">
        <v>567</v>
      </c>
      <c r="F531" s="194" t="s">
        <v>568</v>
      </c>
      <c r="G531" s="195" t="s">
        <v>205</v>
      </c>
      <c r="H531" s="196">
        <v>3</v>
      </c>
      <c r="I531" s="197"/>
      <c r="J531" s="198">
        <f t="shared" si="0"/>
        <v>0</v>
      </c>
      <c r="K531" s="194" t="s">
        <v>23</v>
      </c>
      <c r="L531" s="62"/>
      <c r="M531" s="199" t="s">
        <v>23</v>
      </c>
      <c r="N531" s="200" t="s">
        <v>46</v>
      </c>
      <c r="O531" s="43"/>
      <c r="P531" s="201">
        <f t="shared" si="1"/>
        <v>0</v>
      </c>
      <c r="Q531" s="201">
        <v>0</v>
      </c>
      <c r="R531" s="201">
        <f t="shared" si="2"/>
        <v>0</v>
      </c>
      <c r="S531" s="201">
        <v>0</v>
      </c>
      <c r="T531" s="202">
        <f t="shared" si="3"/>
        <v>0</v>
      </c>
      <c r="AR531" s="24" t="s">
        <v>334</v>
      </c>
      <c r="AT531" s="24" t="s">
        <v>131</v>
      </c>
      <c r="AU531" s="24" t="s">
        <v>85</v>
      </c>
      <c r="AY531" s="24" t="s">
        <v>128</v>
      </c>
      <c r="BE531" s="203">
        <f t="shared" si="4"/>
        <v>0</v>
      </c>
      <c r="BF531" s="203">
        <f t="shared" si="5"/>
        <v>0</v>
      </c>
      <c r="BG531" s="203">
        <f t="shared" si="6"/>
        <v>0</v>
      </c>
      <c r="BH531" s="203">
        <f t="shared" si="7"/>
        <v>0</v>
      </c>
      <c r="BI531" s="203">
        <f t="shared" si="8"/>
        <v>0</v>
      </c>
      <c r="BJ531" s="24" t="s">
        <v>80</v>
      </c>
      <c r="BK531" s="203">
        <f t="shared" si="9"/>
        <v>0</v>
      </c>
      <c r="BL531" s="24" t="s">
        <v>334</v>
      </c>
      <c r="BM531" s="24" t="s">
        <v>569</v>
      </c>
    </row>
    <row r="532" spans="2:65" s="1" customFormat="1" ht="38.25" customHeight="1">
      <c r="B532" s="42"/>
      <c r="C532" s="192" t="s">
        <v>570</v>
      </c>
      <c r="D532" s="192" t="s">
        <v>131</v>
      </c>
      <c r="E532" s="193" t="s">
        <v>571</v>
      </c>
      <c r="F532" s="194" t="s">
        <v>572</v>
      </c>
      <c r="G532" s="195" t="s">
        <v>205</v>
      </c>
      <c r="H532" s="196">
        <v>3</v>
      </c>
      <c r="I532" s="197"/>
      <c r="J532" s="198">
        <f t="shared" si="0"/>
        <v>0</v>
      </c>
      <c r="K532" s="194" t="s">
        <v>23</v>
      </c>
      <c r="L532" s="62"/>
      <c r="M532" s="199" t="s">
        <v>23</v>
      </c>
      <c r="N532" s="200" t="s">
        <v>46</v>
      </c>
      <c r="O532" s="43"/>
      <c r="P532" s="201">
        <f t="shared" si="1"/>
        <v>0</v>
      </c>
      <c r="Q532" s="201">
        <v>0</v>
      </c>
      <c r="R532" s="201">
        <f t="shared" si="2"/>
        <v>0</v>
      </c>
      <c r="S532" s="201">
        <v>0</v>
      </c>
      <c r="T532" s="202">
        <f t="shared" si="3"/>
        <v>0</v>
      </c>
      <c r="AR532" s="24" t="s">
        <v>334</v>
      </c>
      <c r="AT532" s="24" t="s">
        <v>131</v>
      </c>
      <c r="AU532" s="24" t="s">
        <v>85</v>
      </c>
      <c r="AY532" s="24" t="s">
        <v>128</v>
      </c>
      <c r="BE532" s="203">
        <f t="shared" si="4"/>
        <v>0</v>
      </c>
      <c r="BF532" s="203">
        <f t="shared" si="5"/>
        <v>0</v>
      </c>
      <c r="BG532" s="203">
        <f t="shared" si="6"/>
        <v>0</v>
      </c>
      <c r="BH532" s="203">
        <f t="shared" si="7"/>
        <v>0</v>
      </c>
      <c r="BI532" s="203">
        <f t="shared" si="8"/>
        <v>0</v>
      </c>
      <c r="BJ532" s="24" t="s">
        <v>80</v>
      </c>
      <c r="BK532" s="203">
        <f t="shared" si="9"/>
        <v>0</v>
      </c>
      <c r="BL532" s="24" t="s">
        <v>334</v>
      </c>
      <c r="BM532" s="24" t="s">
        <v>573</v>
      </c>
    </row>
    <row r="533" spans="2:65" s="1" customFormat="1" ht="38.25" customHeight="1">
      <c r="B533" s="42"/>
      <c r="C533" s="192" t="s">
        <v>574</v>
      </c>
      <c r="D533" s="192" t="s">
        <v>131</v>
      </c>
      <c r="E533" s="193" t="s">
        <v>575</v>
      </c>
      <c r="F533" s="194" t="s">
        <v>576</v>
      </c>
      <c r="G533" s="195" t="s">
        <v>205</v>
      </c>
      <c r="H533" s="196">
        <v>7</v>
      </c>
      <c r="I533" s="197"/>
      <c r="J533" s="198">
        <f t="shared" si="0"/>
        <v>0</v>
      </c>
      <c r="K533" s="194" t="s">
        <v>23</v>
      </c>
      <c r="L533" s="62"/>
      <c r="M533" s="199" t="s">
        <v>23</v>
      </c>
      <c r="N533" s="200" t="s">
        <v>46</v>
      </c>
      <c r="O533" s="43"/>
      <c r="P533" s="201">
        <f t="shared" si="1"/>
        <v>0</v>
      </c>
      <c r="Q533" s="201">
        <v>0</v>
      </c>
      <c r="R533" s="201">
        <f t="shared" si="2"/>
        <v>0</v>
      </c>
      <c r="S533" s="201">
        <v>0</v>
      </c>
      <c r="T533" s="202">
        <f t="shared" si="3"/>
        <v>0</v>
      </c>
      <c r="AR533" s="24" t="s">
        <v>334</v>
      </c>
      <c r="AT533" s="24" t="s">
        <v>131</v>
      </c>
      <c r="AU533" s="24" t="s">
        <v>85</v>
      </c>
      <c r="AY533" s="24" t="s">
        <v>128</v>
      </c>
      <c r="BE533" s="203">
        <f t="shared" si="4"/>
        <v>0</v>
      </c>
      <c r="BF533" s="203">
        <f t="shared" si="5"/>
        <v>0</v>
      </c>
      <c r="BG533" s="203">
        <f t="shared" si="6"/>
        <v>0</v>
      </c>
      <c r="BH533" s="203">
        <f t="shared" si="7"/>
        <v>0</v>
      </c>
      <c r="BI533" s="203">
        <f t="shared" si="8"/>
        <v>0</v>
      </c>
      <c r="BJ533" s="24" t="s">
        <v>80</v>
      </c>
      <c r="BK533" s="203">
        <f t="shared" si="9"/>
        <v>0</v>
      </c>
      <c r="BL533" s="24" t="s">
        <v>334</v>
      </c>
      <c r="BM533" s="24" t="s">
        <v>577</v>
      </c>
    </row>
    <row r="534" spans="2:65" s="1" customFormat="1" ht="38.25" customHeight="1">
      <c r="B534" s="42"/>
      <c r="C534" s="192" t="s">
        <v>578</v>
      </c>
      <c r="D534" s="192" t="s">
        <v>131</v>
      </c>
      <c r="E534" s="193" t="s">
        <v>579</v>
      </c>
      <c r="F534" s="194" t="s">
        <v>580</v>
      </c>
      <c r="G534" s="195" t="s">
        <v>205</v>
      </c>
      <c r="H534" s="196">
        <v>4</v>
      </c>
      <c r="I534" s="197"/>
      <c r="J534" s="198">
        <f t="shared" si="0"/>
        <v>0</v>
      </c>
      <c r="K534" s="194" t="s">
        <v>23</v>
      </c>
      <c r="L534" s="62"/>
      <c r="M534" s="199" t="s">
        <v>23</v>
      </c>
      <c r="N534" s="200" t="s">
        <v>46</v>
      </c>
      <c r="O534" s="43"/>
      <c r="P534" s="201">
        <f t="shared" si="1"/>
        <v>0</v>
      </c>
      <c r="Q534" s="201">
        <v>0</v>
      </c>
      <c r="R534" s="201">
        <f t="shared" si="2"/>
        <v>0</v>
      </c>
      <c r="S534" s="201">
        <v>0</v>
      </c>
      <c r="T534" s="202">
        <f t="shared" si="3"/>
        <v>0</v>
      </c>
      <c r="AR534" s="24" t="s">
        <v>334</v>
      </c>
      <c r="AT534" s="24" t="s">
        <v>131</v>
      </c>
      <c r="AU534" s="24" t="s">
        <v>85</v>
      </c>
      <c r="AY534" s="24" t="s">
        <v>128</v>
      </c>
      <c r="BE534" s="203">
        <f t="shared" si="4"/>
        <v>0</v>
      </c>
      <c r="BF534" s="203">
        <f t="shared" si="5"/>
        <v>0</v>
      </c>
      <c r="BG534" s="203">
        <f t="shared" si="6"/>
        <v>0</v>
      </c>
      <c r="BH534" s="203">
        <f t="shared" si="7"/>
        <v>0</v>
      </c>
      <c r="BI534" s="203">
        <f t="shared" si="8"/>
        <v>0</v>
      </c>
      <c r="BJ534" s="24" t="s">
        <v>80</v>
      </c>
      <c r="BK534" s="203">
        <f t="shared" si="9"/>
        <v>0</v>
      </c>
      <c r="BL534" s="24" t="s">
        <v>334</v>
      </c>
      <c r="BM534" s="24" t="s">
        <v>581</v>
      </c>
    </row>
    <row r="535" spans="2:65" s="1" customFormat="1" ht="38.25" customHeight="1">
      <c r="B535" s="42"/>
      <c r="C535" s="192" t="s">
        <v>582</v>
      </c>
      <c r="D535" s="192" t="s">
        <v>131</v>
      </c>
      <c r="E535" s="193" t="s">
        <v>583</v>
      </c>
      <c r="F535" s="194" t="s">
        <v>584</v>
      </c>
      <c r="G535" s="195" t="s">
        <v>205</v>
      </c>
      <c r="H535" s="196">
        <v>2</v>
      </c>
      <c r="I535" s="197"/>
      <c r="J535" s="198">
        <f t="shared" si="0"/>
        <v>0</v>
      </c>
      <c r="K535" s="194" t="s">
        <v>23</v>
      </c>
      <c r="L535" s="62"/>
      <c r="M535" s="199" t="s">
        <v>23</v>
      </c>
      <c r="N535" s="200" t="s">
        <v>46</v>
      </c>
      <c r="O535" s="43"/>
      <c r="P535" s="201">
        <f t="shared" si="1"/>
        <v>0</v>
      </c>
      <c r="Q535" s="201">
        <v>0</v>
      </c>
      <c r="R535" s="201">
        <f t="shared" si="2"/>
        <v>0</v>
      </c>
      <c r="S535" s="201">
        <v>0</v>
      </c>
      <c r="T535" s="202">
        <f t="shared" si="3"/>
        <v>0</v>
      </c>
      <c r="AR535" s="24" t="s">
        <v>334</v>
      </c>
      <c r="AT535" s="24" t="s">
        <v>131</v>
      </c>
      <c r="AU535" s="24" t="s">
        <v>85</v>
      </c>
      <c r="AY535" s="24" t="s">
        <v>128</v>
      </c>
      <c r="BE535" s="203">
        <f t="shared" si="4"/>
        <v>0</v>
      </c>
      <c r="BF535" s="203">
        <f t="shared" si="5"/>
        <v>0</v>
      </c>
      <c r="BG535" s="203">
        <f t="shared" si="6"/>
        <v>0</v>
      </c>
      <c r="BH535" s="203">
        <f t="shared" si="7"/>
        <v>0</v>
      </c>
      <c r="BI535" s="203">
        <f t="shared" si="8"/>
        <v>0</v>
      </c>
      <c r="BJ535" s="24" t="s">
        <v>80</v>
      </c>
      <c r="BK535" s="203">
        <f t="shared" si="9"/>
        <v>0</v>
      </c>
      <c r="BL535" s="24" t="s">
        <v>334</v>
      </c>
      <c r="BM535" s="24" t="s">
        <v>585</v>
      </c>
    </row>
    <row r="536" spans="2:65" s="1" customFormat="1" ht="38.25" customHeight="1">
      <c r="B536" s="42"/>
      <c r="C536" s="192" t="s">
        <v>586</v>
      </c>
      <c r="D536" s="192" t="s">
        <v>131</v>
      </c>
      <c r="E536" s="193" t="s">
        <v>587</v>
      </c>
      <c r="F536" s="194" t="s">
        <v>588</v>
      </c>
      <c r="G536" s="195" t="s">
        <v>205</v>
      </c>
      <c r="H536" s="196">
        <v>2</v>
      </c>
      <c r="I536" s="197"/>
      <c r="J536" s="198">
        <f t="shared" si="0"/>
        <v>0</v>
      </c>
      <c r="K536" s="194" t="s">
        <v>23</v>
      </c>
      <c r="L536" s="62"/>
      <c r="M536" s="199" t="s">
        <v>23</v>
      </c>
      <c r="N536" s="200" t="s">
        <v>46</v>
      </c>
      <c r="O536" s="43"/>
      <c r="P536" s="201">
        <f t="shared" si="1"/>
        <v>0</v>
      </c>
      <c r="Q536" s="201">
        <v>0</v>
      </c>
      <c r="R536" s="201">
        <f t="shared" si="2"/>
        <v>0</v>
      </c>
      <c r="S536" s="201">
        <v>0</v>
      </c>
      <c r="T536" s="202">
        <f t="shared" si="3"/>
        <v>0</v>
      </c>
      <c r="AR536" s="24" t="s">
        <v>334</v>
      </c>
      <c r="AT536" s="24" t="s">
        <v>131</v>
      </c>
      <c r="AU536" s="24" t="s">
        <v>85</v>
      </c>
      <c r="AY536" s="24" t="s">
        <v>128</v>
      </c>
      <c r="BE536" s="203">
        <f t="shared" si="4"/>
        <v>0</v>
      </c>
      <c r="BF536" s="203">
        <f t="shared" si="5"/>
        <v>0</v>
      </c>
      <c r="BG536" s="203">
        <f t="shared" si="6"/>
        <v>0</v>
      </c>
      <c r="BH536" s="203">
        <f t="shared" si="7"/>
        <v>0</v>
      </c>
      <c r="BI536" s="203">
        <f t="shared" si="8"/>
        <v>0</v>
      </c>
      <c r="BJ536" s="24" t="s">
        <v>80</v>
      </c>
      <c r="BK536" s="203">
        <f t="shared" si="9"/>
        <v>0</v>
      </c>
      <c r="BL536" s="24" t="s">
        <v>334</v>
      </c>
      <c r="BM536" s="24" t="s">
        <v>589</v>
      </c>
    </row>
    <row r="537" spans="2:65" s="1" customFormat="1" ht="38.25" customHeight="1">
      <c r="B537" s="42"/>
      <c r="C537" s="192" t="s">
        <v>590</v>
      </c>
      <c r="D537" s="192" t="s">
        <v>131</v>
      </c>
      <c r="E537" s="193" t="s">
        <v>591</v>
      </c>
      <c r="F537" s="194" t="s">
        <v>592</v>
      </c>
      <c r="G537" s="195" t="s">
        <v>205</v>
      </c>
      <c r="H537" s="196">
        <v>1</v>
      </c>
      <c r="I537" s="197"/>
      <c r="J537" s="198">
        <f t="shared" si="0"/>
        <v>0</v>
      </c>
      <c r="K537" s="194" t="s">
        <v>23</v>
      </c>
      <c r="L537" s="62"/>
      <c r="M537" s="199" t="s">
        <v>23</v>
      </c>
      <c r="N537" s="200" t="s">
        <v>46</v>
      </c>
      <c r="O537" s="43"/>
      <c r="P537" s="201">
        <f t="shared" si="1"/>
        <v>0</v>
      </c>
      <c r="Q537" s="201">
        <v>0</v>
      </c>
      <c r="R537" s="201">
        <f t="shared" si="2"/>
        <v>0</v>
      </c>
      <c r="S537" s="201">
        <v>0</v>
      </c>
      <c r="T537" s="202">
        <f t="shared" si="3"/>
        <v>0</v>
      </c>
      <c r="AR537" s="24" t="s">
        <v>334</v>
      </c>
      <c r="AT537" s="24" t="s">
        <v>131</v>
      </c>
      <c r="AU537" s="24" t="s">
        <v>85</v>
      </c>
      <c r="AY537" s="24" t="s">
        <v>128</v>
      </c>
      <c r="BE537" s="203">
        <f t="shared" si="4"/>
        <v>0</v>
      </c>
      <c r="BF537" s="203">
        <f t="shared" si="5"/>
        <v>0</v>
      </c>
      <c r="BG537" s="203">
        <f t="shared" si="6"/>
        <v>0</v>
      </c>
      <c r="BH537" s="203">
        <f t="shared" si="7"/>
        <v>0</v>
      </c>
      <c r="BI537" s="203">
        <f t="shared" si="8"/>
        <v>0</v>
      </c>
      <c r="BJ537" s="24" t="s">
        <v>80</v>
      </c>
      <c r="BK537" s="203">
        <f t="shared" si="9"/>
        <v>0</v>
      </c>
      <c r="BL537" s="24" t="s">
        <v>334</v>
      </c>
      <c r="BM537" s="24" t="s">
        <v>593</v>
      </c>
    </row>
    <row r="538" spans="2:65" s="1" customFormat="1" ht="38.25" customHeight="1">
      <c r="B538" s="42"/>
      <c r="C538" s="192" t="s">
        <v>594</v>
      </c>
      <c r="D538" s="192" t="s">
        <v>131</v>
      </c>
      <c r="E538" s="193" t="s">
        <v>595</v>
      </c>
      <c r="F538" s="194" t="s">
        <v>596</v>
      </c>
      <c r="G538" s="195" t="s">
        <v>205</v>
      </c>
      <c r="H538" s="196">
        <v>1</v>
      </c>
      <c r="I538" s="197"/>
      <c r="J538" s="198">
        <f t="shared" si="0"/>
        <v>0</v>
      </c>
      <c r="K538" s="194" t="s">
        <v>23</v>
      </c>
      <c r="L538" s="62"/>
      <c r="M538" s="199" t="s">
        <v>23</v>
      </c>
      <c r="N538" s="200" t="s">
        <v>46</v>
      </c>
      <c r="O538" s="43"/>
      <c r="P538" s="201">
        <f t="shared" si="1"/>
        <v>0</v>
      </c>
      <c r="Q538" s="201">
        <v>0</v>
      </c>
      <c r="R538" s="201">
        <f t="shared" si="2"/>
        <v>0</v>
      </c>
      <c r="S538" s="201">
        <v>0</v>
      </c>
      <c r="T538" s="202">
        <f t="shared" si="3"/>
        <v>0</v>
      </c>
      <c r="AR538" s="24" t="s">
        <v>334</v>
      </c>
      <c r="AT538" s="24" t="s">
        <v>131</v>
      </c>
      <c r="AU538" s="24" t="s">
        <v>85</v>
      </c>
      <c r="AY538" s="24" t="s">
        <v>128</v>
      </c>
      <c r="BE538" s="203">
        <f t="shared" si="4"/>
        <v>0</v>
      </c>
      <c r="BF538" s="203">
        <f t="shared" si="5"/>
        <v>0</v>
      </c>
      <c r="BG538" s="203">
        <f t="shared" si="6"/>
        <v>0</v>
      </c>
      <c r="BH538" s="203">
        <f t="shared" si="7"/>
        <v>0</v>
      </c>
      <c r="BI538" s="203">
        <f t="shared" si="8"/>
        <v>0</v>
      </c>
      <c r="BJ538" s="24" t="s">
        <v>80</v>
      </c>
      <c r="BK538" s="203">
        <f t="shared" si="9"/>
        <v>0</v>
      </c>
      <c r="BL538" s="24" t="s">
        <v>334</v>
      </c>
      <c r="BM538" s="24" t="s">
        <v>597</v>
      </c>
    </row>
    <row r="539" spans="2:65" s="1" customFormat="1" ht="38.25" customHeight="1">
      <c r="B539" s="42"/>
      <c r="C539" s="192" t="s">
        <v>598</v>
      </c>
      <c r="D539" s="192" t="s">
        <v>131</v>
      </c>
      <c r="E539" s="193" t="s">
        <v>599</v>
      </c>
      <c r="F539" s="194" t="s">
        <v>600</v>
      </c>
      <c r="G539" s="195" t="s">
        <v>205</v>
      </c>
      <c r="H539" s="196">
        <v>6</v>
      </c>
      <c r="I539" s="197"/>
      <c r="J539" s="198">
        <f t="shared" si="0"/>
        <v>0</v>
      </c>
      <c r="K539" s="194" t="s">
        <v>23</v>
      </c>
      <c r="L539" s="62"/>
      <c r="M539" s="199" t="s">
        <v>23</v>
      </c>
      <c r="N539" s="200" t="s">
        <v>46</v>
      </c>
      <c r="O539" s="43"/>
      <c r="P539" s="201">
        <f t="shared" si="1"/>
        <v>0</v>
      </c>
      <c r="Q539" s="201">
        <v>0</v>
      </c>
      <c r="R539" s="201">
        <f t="shared" si="2"/>
        <v>0</v>
      </c>
      <c r="S539" s="201">
        <v>0</v>
      </c>
      <c r="T539" s="202">
        <f t="shared" si="3"/>
        <v>0</v>
      </c>
      <c r="AR539" s="24" t="s">
        <v>334</v>
      </c>
      <c r="AT539" s="24" t="s">
        <v>131</v>
      </c>
      <c r="AU539" s="24" t="s">
        <v>85</v>
      </c>
      <c r="AY539" s="24" t="s">
        <v>128</v>
      </c>
      <c r="BE539" s="203">
        <f t="shared" si="4"/>
        <v>0</v>
      </c>
      <c r="BF539" s="203">
        <f t="shared" si="5"/>
        <v>0</v>
      </c>
      <c r="BG539" s="203">
        <f t="shared" si="6"/>
        <v>0</v>
      </c>
      <c r="BH539" s="203">
        <f t="shared" si="7"/>
        <v>0</v>
      </c>
      <c r="BI539" s="203">
        <f t="shared" si="8"/>
        <v>0</v>
      </c>
      <c r="BJ539" s="24" t="s">
        <v>80</v>
      </c>
      <c r="BK539" s="203">
        <f t="shared" si="9"/>
        <v>0</v>
      </c>
      <c r="BL539" s="24" t="s">
        <v>334</v>
      </c>
      <c r="BM539" s="24" t="s">
        <v>601</v>
      </c>
    </row>
    <row r="540" spans="2:65" s="1" customFormat="1" ht="38.25" customHeight="1">
      <c r="B540" s="42"/>
      <c r="C540" s="192" t="s">
        <v>602</v>
      </c>
      <c r="D540" s="192" t="s">
        <v>131</v>
      </c>
      <c r="E540" s="193" t="s">
        <v>603</v>
      </c>
      <c r="F540" s="194" t="s">
        <v>604</v>
      </c>
      <c r="G540" s="195" t="s">
        <v>205</v>
      </c>
      <c r="H540" s="196">
        <v>6</v>
      </c>
      <c r="I540" s="197"/>
      <c r="J540" s="198">
        <f t="shared" si="0"/>
        <v>0</v>
      </c>
      <c r="K540" s="194" t="s">
        <v>23</v>
      </c>
      <c r="L540" s="62"/>
      <c r="M540" s="199" t="s">
        <v>23</v>
      </c>
      <c r="N540" s="200" t="s">
        <v>46</v>
      </c>
      <c r="O540" s="43"/>
      <c r="P540" s="201">
        <f t="shared" si="1"/>
        <v>0</v>
      </c>
      <c r="Q540" s="201">
        <v>0</v>
      </c>
      <c r="R540" s="201">
        <f t="shared" si="2"/>
        <v>0</v>
      </c>
      <c r="S540" s="201">
        <v>0</v>
      </c>
      <c r="T540" s="202">
        <f t="shared" si="3"/>
        <v>0</v>
      </c>
      <c r="AR540" s="24" t="s">
        <v>334</v>
      </c>
      <c r="AT540" s="24" t="s">
        <v>131</v>
      </c>
      <c r="AU540" s="24" t="s">
        <v>85</v>
      </c>
      <c r="AY540" s="24" t="s">
        <v>128</v>
      </c>
      <c r="BE540" s="203">
        <f t="shared" si="4"/>
        <v>0</v>
      </c>
      <c r="BF540" s="203">
        <f t="shared" si="5"/>
        <v>0</v>
      </c>
      <c r="BG540" s="203">
        <f t="shared" si="6"/>
        <v>0</v>
      </c>
      <c r="BH540" s="203">
        <f t="shared" si="7"/>
        <v>0</v>
      </c>
      <c r="BI540" s="203">
        <f t="shared" si="8"/>
        <v>0</v>
      </c>
      <c r="BJ540" s="24" t="s">
        <v>80</v>
      </c>
      <c r="BK540" s="203">
        <f t="shared" si="9"/>
        <v>0</v>
      </c>
      <c r="BL540" s="24" t="s">
        <v>334</v>
      </c>
      <c r="BM540" s="24" t="s">
        <v>605</v>
      </c>
    </row>
    <row r="541" spans="2:65" s="1" customFormat="1" ht="51" customHeight="1">
      <c r="B541" s="42"/>
      <c r="C541" s="192" t="s">
        <v>606</v>
      </c>
      <c r="D541" s="192" t="s">
        <v>131</v>
      </c>
      <c r="E541" s="193" t="s">
        <v>607</v>
      </c>
      <c r="F541" s="194" t="s">
        <v>608</v>
      </c>
      <c r="G541" s="195" t="s">
        <v>205</v>
      </c>
      <c r="H541" s="196">
        <v>1</v>
      </c>
      <c r="I541" s="197"/>
      <c r="J541" s="198">
        <f t="shared" si="0"/>
        <v>0</v>
      </c>
      <c r="K541" s="194" t="s">
        <v>23</v>
      </c>
      <c r="L541" s="62"/>
      <c r="M541" s="199" t="s">
        <v>23</v>
      </c>
      <c r="N541" s="200" t="s">
        <v>46</v>
      </c>
      <c r="O541" s="43"/>
      <c r="P541" s="201">
        <f t="shared" si="1"/>
        <v>0</v>
      </c>
      <c r="Q541" s="201">
        <v>0</v>
      </c>
      <c r="R541" s="201">
        <f t="shared" si="2"/>
        <v>0</v>
      </c>
      <c r="S541" s="201">
        <v>0</v>
      </c>
      <c r="T541" s="202">
        <f t="shared" si="3"/>
        <v>0</v>
      </c>
      <c r="AR541" s="24" t="s">
        <v>334</v>
      </c>
      <c r="AT541" s="24" t="s">
        <v>131</v>
      </c>
      <c r="AU541" s="24" t="s">
        <v>85</v>
      </c>
      <c r="AY541" s="24" t="s">
        <v>128</v>
      </c>
      <c r="BE541" s="203">
        <f t="shared" si="4"/>
        <v>0</v>
      </c>
      <c r="BF541" s="203">
        <f t="shared" si="5"/>
        <v>0</v>
      </c>
      <c r="BG541" s="203">
        <f t="shared" si="6"/>
        <v>0</v>
      </c>
      <c r="BH541" s="203">
        <f t="shared" si="7"/>
        <v>0</v>
      </c>
      <c r="BI541" s="203">
        <f t="shared" si="8"/>
        <v>0</v>
      </c>
      <c r="BJ541" s="24" t="s">
        <v>80</v>
      </c>
      <c r="BK541" s="203">
        <f t="shared" si="9"/>
        <v>0</v>
      </c>
      <c r="BL541" s="24" t="s">
        <v>334</v>
      </c>
      <c r="BM541" s="24" t="s">
        <v>609</v>
      </c>
    </row>
    <row r="542" spans="2:65" s="1" customFormat="1" ht="51" customHeight="1">
      <c r="B542" s="42"/>
      <c r="C542" s="192" t="s">
        <v>610</v>
      </c>
      <c r="D542" s="192" t="s">
        <v>131</v>
      </c>
      <c r="E542" s="193" t="s">
        <v>611</v>
      </c>
      <c r="F542" s="194" t="s">
        <v>612</v>
      </c>
      <c r="G542" s="195" t="s">
        <v>205</v>
      </c>
      <c r="H542" s="196">
        <v>1</v>
      </c>
      <c r="I542" s="197"/>
      <c r="J542" s="198">
        <f t="shared" si="0"/>
        <v>0</v>
      </c>
      <c r="K542" s="194" t="s">
        <v>23</v>
      </c>
      <c r="L542" s="62"/>
      <c r="M542" s="199" t="s">
        <v>23</v>
      </c>
      <c r="N542" s="200" t="s">
        <v>46</v>
      </c>
      <c r="O542" s="43"/>
      <c r="P542" s="201">
        <f t="shared" si="1"/>
        <v>0</v>
      </c>
      <c r="Q542" s="201">
        <v>0</v>
      </c>
      <c r="R542" s="201">
        <f t="shared" si="2"/>
        <v>0</v>
      </c>
      <c r="S542" s="201">
        <v>0</v>
      </c>
      <c r="T542" s="202">
        <f t="shared" si="3"/>
        <v>0</v>
      </c>
      <c r="AR542" s="24" t="s">
        <v>334</v>
      </c>
      <c r="AT542" s="24" t="s">
        <v>131</v>
      </c>
      <c r="AU542" s="24" t="s">
        <v>85</v>
      </c>
      <c r="AY542" s="24" t="s">
        <v>128</v>
      </c>
      <c r="BE542" s="203">
        <f t="shared" si="4"/>
        <v>0</v>
      </c>
      <c r="BF542" s="203">
        <f t="shared" si="5"/>
        <v>0</v>
      </c>
      <c r="BG542" s="203">
        <f t="shared" si="6"/>
        <v>0</v>
      </c>
      <c r="BH542" s="203">
        <f t="shared" si="7"/>
        <v>0</v>
      </c>
      <c r="BI542" s="203">
        <f t="shared" si="8"/>
        <v>0</v>
      </c>
      <c r="BJ542" s="24" t="s">
        <v>80</v>
      </c>
      <c r="BK542" s="203">
        <f t="shared" si="9"/>
        <v>0</v>
      </c>
      <c r="BL542" s="24" t="s">
        <v>334</v>
      </c>
      <c r="BM542" s="24" t="s">
        <v>613</v>
      </c>
    </row>
    <row r="543" spans="2:65" s="1" customFormat="1" ht="51" customHeight="1">
      <c r="B543" s="42"/>
      <c r="C543" s="192" t="s">
        <v>614</v>
      </c>
      <c r="D543" s="192" t="s">
        <v>131</v>
      </c>
      <c r="E543" s="193" t="s">
        <v>615</v>
      </c>
      <c r="F543" s="194" t="s">
        <v>616</v>
      </c>
      <c r="G543" s="195" t="s">
        <v>205</v>
      </c>
      <c r="H543" s="196">
        <v>1</v>
      </c>
      <c r="I543" s="197"/>
      <c r="J543" s="198">
        <f t="shared" si="0"/>
        <v>0</v>
      </c>
      <c r="K543" s="194" t="s">
        <v>23</v>
      </c>
      <c r="L543" s="62"/>
      <c r="M543" s="199" t="s">
        <v>23</v>
      </c>
      <c r="N543" s="200" t="s">
        <v>46</v>
      </c>
      <c r="O543" s="43"/>
      <c r="P543" s="201">
        <f t="shared" si="1"/>
        <v>0</v>
      </c>
      <c r="Q543" s="201">
        <v>0</v>
      </c>
      <c r="R543" s="201">
        <f t="shared" si="2"/>
        <v>0</v>
      </c>
      <c r="S543" s="201">
        <v>0</v>
      </c>
      <c r="T543" s="202">
        <f t="shared" si="3"/>
        <v>0</v>
      </c>
      <c r="AR543" s="24" t="s">
        <v>334</v>
      </c>
      <c r="AT543" s="24" t="s">
        <v>131</v>
      </c>
      <c r="AU543" s="24" t="s">
        <v>85</v>
      </c>
      <c r="AY543" s="24" t="s">
        <v>128</v>
      </c>
      <c r="BE543" s="203">
        <f t="shared" si="4"/>
        <v>0</v>
      </c>
      <c r="BF543" s="203">
        <f t="shared" si="5"/>
        <v>0</v>
      </c>
      <c r="BG543" s="203">
        <f t="shared" si="6"/>
        <v>0</v>
      </c>
      <c r="BH543" s="203">
        <f t="shared" si="7"/>
        <v>0</v>
      </c>
      <c r="BI543" s="203">
        <f t="shared" si="8"/>
        <v>0</v>
      </c>
      <c r="BJ543" s="24" t="s">
        <v>80</v>
      </c>
      <c r="BK543" s="203">
        <f t="shared" si="9"/>
        <v>0</v>
      </c>
      <c r="BL543" s="24" t="s">
        <v>334</v>
      </c>
      <c r="BM543" s="24" t="s">
        <v>617</v>
      </c>
    </row>
    <row r="544" spans="2:65" s="1" customFormat="1" ht="51" customHeight="1">
      <c r="B544" s="42"/>
      <c r="C544" s="192" t="s">
        <v>618</v>
      </c>
      <c r="D544" s="192" t="s">
        <v>131</v>
      </c>
      <c r="E544" s="193" t="s">
        <v>619</v>
      </c>
      <c r="F544" s="194" t="s">
        <v>620</v>
      </c>
      <c r="G544" s="195" t="s">
        <v>205</v>
      </c>
      <c r="H544" s="196">
        <v>1</v>
      </c>
      <c r="I544" s="197"/>
      <c r="J544" s="198">
        <f t="shared" si="0"/>
        <v>0</v>
      </c>
      <c r="K544" s="194" t="s">
        <v>23</v>
      </c>
      <c r="L544" s="62"/>
      <c r="M544" s="199" t="s">
        <v>23</v>
      </c>
      <c r="N544" s="200" t="s">
        <v>46</v>
      </c>
      <c r="O544" s="43"/>
      <c r="P544" s="201">
        <f t="shared" si="1"/>
        <v>0</v>
      </c>
      <c r="Q544" s="201">
        <v>0</v>
      </c>
      <c r="R544" s="201">
        <f t="shared" si="2"/>
        <v>0</v>
      </c>
      <c r="S544" s="201">
        <v>0</v>
      </c>
      <c r="T544" s="202">
        <f t="shared" si="3"/>
        <v>0</v>
      </c>
      <c r="AR544" s="24" t="s">
        <v>334</v>
      </c>
      <c r="AT544" s="24" t="s">
        <v>131</v>
      </c>
      <c r="AU544" s="24" t="s">
        <v>85</v>
      </c>
      <c r="AY544" s="24" t="s">
        <v>128</v>
      </c>
      <c r="BE544" s="203">
        <f t="shared" si="4"/>
        <v>0</v>
      </c>
      <c r="BF544" s="203">
        <f t="shared" si="5"/>
        <v>0</v>
      </c>
      <c r="BG544" s="203">
        <f t="shared" si="6"/>
        <v>0</v>
      </c>
      <c r="BH544" s="203">
        <f t="shared" si="7"/>
        <v>0</v>
      </c>
      <c r="BI544" s="203">
        <f t="shared" si="8"/>
        <v>0</v>
      </c>
      <c r="BJ544" s="24" t="s">
        <v>80</v>
      </c>
      <c r="BK544" s="203">
        <f t="shared" si="9"/>
        <v>0</v>
      </c>
      <c r="BL544" s="24" t="s">
        <v>334</v>
      </c>
      <c r="BM544" s="24" t="s">
        <v>621</v>
      </c>
    </row>
    <row r="545" spans="2:65" s="1" customFormat="1" ht="51" customHeight="1">
      <c r="B545" s="42"/>
      <c r="C545" s="192" t="s">
        <v>622</v>
      </c>
      <c r="D545" s="192" t="s">
        <v>131</v>
      </c>
      <c r="E545" s="193" t="s">
        <v>623</v>
      </c>
      <c r="F545" s="194" t="s">
        <v>624</v>
      </c>
      <c r="G545" s="195" t="s">
        <v>205</v>
      </c>
      <c r="H545" s="196">
        <v>1</v>
      </c>
      <c r="I545" s="197"/>
      <c r="J545" s="198">
        <f t="shared" si="0"/>
        <v>0</v>
      </c>
      <c r="K545" s="194" t="s">
        <v>23</v>
      </c>
      <c r="L545" s="62"/>
      <c r="M545" s="199" t="s">
        <v>23</v>
      </c>
      <c r="N545" s="200" t="s">
        <v>46</v>
      </c>
      <c r="O545" s="43"/>
      <c r="P545" s="201">
        <f t="shared" si="1"/>
        <v>0</v>
      </c>
      <c r="Q545" s="201">
        <v>0</v>
      </c>
      <c r="R545" s="201">
        <f t="shared" si="2"/>
        <v>0</v>
      </c>
      <c r="S545" s="201">
        <v>0</v>
      </c>
      <c r="T545" s="202">
        <f t="shared" si="3"/>
        <v>0</v>
      </c>
      <c r="AR545" s="24" t="s">
        <v>334</v>
      </c>
      <c r="AT545" s="24" t="s">
        <v>131</v>
      </c>
      <c r="AU545" s="24" t="s">
        <v>85</v>
      </c>
      <c r="AY545" s="24" t="s">
        <v>128</v>
      </c>
      <c r="BE545" s="203">
        <f t="shared" si="4"/>
        <v>0</v>
      </c>
      <c r="BF545" s="203">
        <f t="shared" si="5"/>
        <v>0</v>
      </c>
      <c r="BG545" s="203">
        <f t="shared" si="6"/>
        <v>0</v>
      </c>
      <c r="BH545" s="203">
        <f t="shared" si="7"/>
        <v>0</v>
      </c>
      <c r="BI545" s="203">
        <f t="shared" si="8"/>
        <v>0</v>
      </c>
      <c r="BJ545" s="24" t="s">
        <v>80</v>
      </c>
      <c r="BK545" s="203">
        <f t="shared" si="9"/>
        <v>0</v>
      </c>
      <c r="BL545" s="24" t="s">
        <v>334</v>
      </c>
      <c r="BM545" s="24" t="s">
        <v>625</v>
      </c>
    </row>
    <row r="546" spans="2:65" s="1" customFormat="1" ht="38.25" customHeight="1">
      <c r="B546" s="42"/>
      <c r="C546" s="192" t="s">
        <v>626</v>
      </c>
      <c r="D546" s="192" t="s">
        <v>131</v>
      </c>
      <c r="E546" s="193" t="s">
        <v>627</v>
      </c>
      <c r="F546" s="194" t="s">
        <v>628</v>
      </c>
      <c r="G546" s="195" t="s">
        <v>205</v>
      </c>
      <c r="H546" s="196">
        <v>2</v>
      </c>
      <c r="I546" s="197"/>
      <c r="J546" s="198">
        <f t="shared" si="0"/>
        <v>0</v>
      </c>
      <c r="K546" s="194" t="s">
        <v>23</v>
      </c>
      <c r="L546" s="62"/>
      <c r="M546" s="199" t="s">
        <v>23</v>
      </c>
      <c r="N546" s="200" t="s">
        <v>46</v>
      </c>
      <c r="O546" s="43"/>
      <c r="P546" s="201">
        <f t="shared" si="1"/>
        <v>0</v>
      </c>
      <c r="Q546" s="201">
        <v>0</v>
      </c>
      <c r="R546" s="201">
        <f t="shared" si="2"/>
        <v>0</v>
      </c>
      <c r="S546" s="201">
        <v>0</v>
      </c>
      <c r="T546" s="202">
        <f t="shared" si="3"/>
        <v>0</v>
      </c>
      <c r="AR546" s="24" t="s">
        <v>334</v>
      </c>
      <c r="AT546" s="24" t="s">
        <v>131</v>
      </c>
      <c r="AU546" s="24" t="s">
        <v>85</v>
      </c>
      <c r="AY546" s="24" t="s">
        <v>128</v>
      </c>
      <c r="BE546" s="203">
        <f t="shared" si="4"/>
        <v>0</v>
      </c>
      <c r="BF546" s="203">
        <f t="shared" si="5"/>
        <v>0</v>
      </c>
      <c r="BG546" s="203">
        <f t="shared" si="6"/>
        <v>0</v>
      </c>
      <c r="BH546" s="203">
        <f t="shared" si="7"/>
        <v>0</v>
      </c>
      <c r="BI546" s="203">
        <f t="shared" si="8"/>
        <v>0</v>
      </c>
      <c r="BJ546" s="24" t="s">
        <v>80</v>
      </c>
      <c r="BK546" s="203">
        <f t="shared" si="9"/>
        <v>0</v>
      </c>
      <c r="BL546" s="24" t="s">
        <v>334</v>
      </c>
      <c r="BM546" s="24" t="s">
        <v>629</v>
      </c>
    </row>
    <row r="547" spans="2:65" s="1" customFormat="1" ht="38.25" customHeight="1">
      <c r="B547" s="42"/>
      <c r="C547" s="192" t="s">
        <v>630</v>
      </c>
      <c r="D547" s="192" t="s">
        <v>131</v>
      </c>
      <c r="E547" s="193" t="s">
        <v>631</v>
      </c>
      <c r="F547" s="194" t="s">
        <v>632</v>
      </c>
      <c r="G547" s="195" t="s">
        <v>205</v>
      </c>
      <c r="H547" s="196">
        <v>2</v>
      </c>
      <c r="I547" s="197"/>
      <c r="J547" s="198">
        <f t="shared" si="0"/>
        <v>0</v>
      </c>
      <c r="K547" s="194" t="s">
        <v>23</v>
      </c>
      <c r="L547" s="62"/>
      <c r="M547" s="199" t="s">
        <v>23</v>
      </c>
      <c r="N547" s="200" t="s">
        <v>46</v>
      </c>
      <c r="O547" s="43"/>
      <c r="P547" s="201">
        <f t="shared" si="1"/>
        <v>0</v>
      </c>
      <c r="Q547" s="201">
        <v>0</v>
      </c>
      <c r="R547" s="201">
        <f t="shared" si="2"/>
        <v>0</v>
      </c>
      <c r="S547" s="201">
        <v>0</v>
      </c>
      <c r="T547" s="202">
        <f t="shared" si="3"/>
        <v>0</v>
      </c>
      <c r="AR547" s="24" t="s">
        <v>334</v>
      </c>
      <c r="AT547" s="24" t="s">
        <v>131</v>
      </c>
      <c r="AU547" s="24" t="s">
        <v>85</v>
      </c>
      <c r="AY547" s="24" t="s">
        <v>128</v>
      </c>
      <c r="BE547" s="203">
        <f t="shared" si="4"/>
        <v>0</v>
      </c>
      <c r="BF547" s="203">
        <f t="shared" si="5"/>
        <v>0</v>
      </c>
      <c r="BG547" s="203">
        <f t="shared" si="6"/>
        <v>0</v>
      </c>
      <c r="BH547" s="203">
        <f t="shared" si="7"/>
        <v>0</v>
      </c>
      <c r="BI547" s="203">
        <f t="shared" si="8"/>
        <v>0</v>
      </c>
      <c r="BJ547" s="24" t="s">
        <v>80</v>
      </c>
      <c r="BK547" s="203">
        <f t="shared" si="9"/>
        <v>0</v>
      </c>
      <c r="BL547" s="24" t="s">
        <v>334</v>
      </c>
      <c r="BM547" s="24" t="s">
        <v>633</v>
      </c>
    </row>
    <row r="548" spans="2:65" s="1" customFormat="1" ht="51" customHeight="1">
      <c r="B548" s="42"/>
      <c r="C548" s="192" t="s">
        <v>634</v>
      </c>
      <c r="D548" s="192" t="s">
        <v>131</v>
      </c>
      <c r="E548" s="193" t="s">
        <v>635</v>
      </c>
      <c r="F548" s="194" t="s">
        <v>636</v>
      </c>
      <c r="G548" s="195" t="s">
        <v>205</v>
      </c>
      <c r="H548" s="196">
        <v>2</v>
      </c>
      <c r="I548" s="197"/>
      <c r="J548" s="198">
        <f t="shared" si="0"/>
        <v>0</v>
      </c>
      <c r="K548" s="194" t="s">
        <v>23</v>
      </c>
      <c r="L548" s="62"/>
      <c r="M548" s="199" t="s">
        <v>23</v>
      </c>
      <c r="N548" s="200" t="s">
        <v>46</v>
      </c>
      <c r="O548" s="43"/>
      <c r="P548" s="201">
        <f t="shared" si="1"/>
        <v>0</v>
      </c>
      <c r="Q548" s="201">
        <v>0</v>
      </c>
      <c r="R548" s="201">
        <f t="shared" si="2"/>
        <v>0</v>
      </c>
      <c r="S548" s="201">
        <v>0</v>
      </c>
      <c r="T548" s="202">
        <f t="shared" si="3"/>
        <v>0</v>
      </c>
      <c r="AR548" s="24" t="s">
        <v>334</v>
      </c>
      <c r="AT548" s="24" t="s">
        <v>131</v>
      </c>
      <c r="AU548" s="24" t="s">
        <v>85</v>
      </c>
      <c r="AY548" s="24" t="s">
        <v>128</v>
      </c>
      <c r="BE548" s="203">
        <f t="shared" si="4"/>
        <v>0</v>
      </c>
      <c r="BF548" s="203">
        <f t="shared" si="5"/>
        <v>0</v>
      </c>
      <c r="BG548" s="203">
        <f t="shared" si="6"/>
        <v>0</v>
      </c>
      <c r="BH548" s="203">
        <f t="shared" si="7"/>
        <v>0</v>
      </c>
      <c r="BI548" s="203">
        <f t="shared" si="8"/>
        <v>0</v>
      </c>
      <c r="BJ548" s="24" t="s">
        <v>80</v>
      </c>
      <c r="BK548" s="203">
        <f t="shared" si="9"/>
        <v>0</v>
      </c>
      <c r="BL548" s="24" t="s">
        <v>334</v>
      </c>
      <c r="BM548" s="24" t="s">
        <v>637</v>
      </c>
    </row>
    <row r="549" spans="2:65" s="1" customFormat="1" ht="51" customHeight="1">
      <c r="B549" s="42"/>
      <c r="C549" s="192" t="s">
        <v>638</v>
      </c>
      <c r="D549" s="192" t="s">
        <v>131</v>
      </c>
      <c r="E549" s="193" t="s">
        <v>639</v>
      </c>
      <c r="F549" s="194" t="s">
        <v>640</v>
      </c>
      <c r="G549" s="195" t="s">
        <v>205</v>
      </c>
      <c r="H549" s="196">
        <v>2</v>
      </c>
      <c r="I549" s="197"/>
      <c r="J549" s="198">
        <f t="shared" si="0"/>
        <v>0</v>
      </c>
      <c r="K549" s="194" t="s">
        <v>23</v>
      </c>
      <c r="L549" s="62"/>
      <c r="M549" s="199" t="s">
        <v>23</v>
      </c>
      <c r="N549" s="200" t="s">
        <v>46</v>
      </c>
      <c r="O549" s="43"/>
      <c r="P549" s="201">
        <f t="shared" si="1"/>
        <v>0</v>
      </c>
      <c r="Q549" s="201">
        <v>0</v>
      </c>
      <c r="R549" s="201">
        <f t="shared" si="2"/>
        <v>0</v>
      </c>
      <c r="S549" s="201">
        <v>0</v>
      </c>
      <c r="T549" s="202">
        <f t="shared" si="3"/>
        <v>0</v>
      </c>
      <c r="AR549" s="24" t="s">
        <v>334</v>
      </c>
      <c r="AT549" s="24" t="s">
        <v>131</v>
      </c>
      <c r="AU549" s="24" t="s">
        <v>85</v>
      </c>
      <c r="AY549" s="24" t="s">
        <v>128</v>
      </c>
      <c r="BE549" s="203">
        <f t="shared" si="4"/>
        <v>0</v>
      </c>
      <c r="BF549" s="203">
        <f t="shared" si="5"/>
        <v>0</v>
      </c>
      <c r="BG549" s="203">
        <f t="shared" si="6"/>
        <v>0</v>
      </c>
      <c r="BH549" s="203">
        <f t="shared" si="7"/>
        <v>0</v>
      </c>
      <c r="BI549" s="203">
        <f t="shared" si="8"/>
        <v>0</v>
      </c>
      <c r="BJ549" s="24" t="s">
        <v>80</v>
      </c>
      <c r="BK549" s="203">
        <f t="shared" si="9"/>
        <v>0</v>
      </c>
      <c r="BL549" s="24" t="s">
        <v>334</v>
      </c>
      <c r="BM549" s="24" t="s">
        <v>641</v>
      </c>
    </row>
    <row r="550" spans="2:65" s="1" customFormat="1" ht="51" customHeight="1">
      <c r="B550" s="42"/>
      <c r="C550" s="192" t="s">
        <v>642</v>
      </c>
      <c r="D550" s="192" t="s">
        <v>131</v>
      </c>
      <c r="E550" s="193" t="s">
        <v>643</v>
      </c>
      <c r="F550" s="194" t="s">
        <v>644</v>
      </c>
      <c r="G550" s="195" t="s">
        <v>205</v>
      </c>
      <c r="H550" s="196">
        <v>1</v>
      </c>
      <c r="I550" s="197"/>
      <c r="J550" s="198">
        <f t="shared" si="0"/>
        <v>0</v>
      </c>
      <c r="K550" s="194" t="s">
        <v>23</v>
      </c>
      <c r="L550" s="62"/>
      <c r="M550" s="199" t="s">
        <v>23</v>
      </c>
      <c r="N550" s="200" t="s">
        <v>46</v>
      </c>
      <c r="O550" s="43"/>
      <c r="P550" s="201">
        <f t="shared" si="1"/>
        <v>0</v>
      </c>
      <c r="Q550" s="201">
        <v>0</v>
      </c>
      <c r="R550" s="201">
        <f t="shared" si="2"/>
        <v>0</v>
      </c>
      <c r="S550" s="201">
        <v>0</v>
      </c>
      <c r="T550" s="202">
        <f t="shared" si="3"/>
        <v>0</v>
      </c>
      <c r="AR550" s="24" t="s">
        <v>334</v>
      </c>
      <c r="AT550" s="24" t="s">
        <v>131</v>
      </c>
      <c r="AU550" s="24" t="s">
        <v>85</v>
      </c>
      <c r="AY550" s="24" t="s">
        <v>128</v>
      </c>
      <c r="BE550" s="203">
        <f t="shared" si="4"/>
        <v>0</v>
      </c>
      <c r="BF550" s="203">
        <f t="shared" si="5"/>
        <v>0</v>
      </c>
      <c r="BG550" s="203">
        <f t="shared" si="6"/>
        <v>0</v>
      </c>
      <c r="BH550" s="203">
        <f t="shared" si="7"/>
        <v>0</v>
      </c>
      <c r="BI550" s="203">
        <f t="shared" si="8"/>
        <v>0</v>
      </c>
      <c r="BJ550" s="24" t="s">
        <v>80</v>
      </c>
      <c r="BK550" s="203">
        <f t="shared" si="9"/>
        <v>0</v>
      </c>
      <c r="BL550" s="24" t="s">
        <v>334</v>
      </c>
      <c r="BM550" s="24" t="s">
        <v>645</v>
      </c>
    </row>
    <row r="551" spans="2:65" s="1" customFormat="1" ht="51" customHeight="1">
      <c r="B551" s="42"/>
      <c r="C551" s="192" t="s">
        <v>646</v>
      </c>
      <c r="D551" s="192" t="s">
        <v>131</v>
      </c>
      <c r="E551" s="193" t="s">
        <v>647</v>
      </c>
      <c r="F551" s="194" t="s">
        <v>648</v>
      </c>
      <c r="G551" s="195" t="s">
        <v>205</v>
      </c>
      <c r="H551" s="196">
        <v>1</v>
      </c>
      <c r="I551" s="197"/>
      <c r="J551" s="198">
        <f t="shared" si="0"/>
        <v>0</v>
      </c>
      <c r="K551" s="194" t="s">
        <v>23</v>
      </c>
      <c r="L551" s="62"/>
      <c r="M551" s="199" t="s">
        <v>23</v>
      </c>
      <c r="N551" s="200" t="s">
        <v>46</v>
      </c>
      <c r="O551" s="43"/>
      <c r="P551" s="201">
        <f t="shared" si="1"/>
        <v>0</v>
      </c>
      <c r="Q551" s="201">
        <v>0</v>
      </c>
      <c r="R551" s="201">
        <f t="shared" si="2"/>
        <v>0</v>
      </c>
      <c r="S551" s="201">
        <v>0</v>
      </c>
      <c r="T551" s="202">
        <f t="shared" si="3"/>
        <v>0</v>
      </c>
      <c r="AR551" s="24" t="s">
        <v>334</v>
      </c>
      <c r="AT551" s="24" t="s">
        <v>131</v>
      </c>
      <c r="AU551" s="24" t="s">
        <v>85</v>
      </c>
      <c r="AY551" s="24" t="s">
        <v>128</v>
      </c>
      <c r="BE551" s="203">
        <f t="shared" si="4"/>
        <v>0</v>
      </c>
      <c r="BF551" s="203">
        <f t="shared" si="5"/>
        <v>0</v>
      </c>
      <c r="BG551" s="203">
        <f t="shared" si="6"/>
        <v>0</v>
      </c>
      <c r="BH551" s="203">
        <f t="shared" si="7"/>
        <v>0</v>
      </c>
      <c r="BI551" s="203">
        <f t="shared" si="8"/>
        <v>0</v>
      </c>
      <c r="BJ551" s="24" t="s">
        <v>80</v>
      </c>
      <c r="BK551" s="203">
        <f t="shared" si="9"/>
        <v>0</v>
      </c>
      <c r="BL551" s="24" t="s">
        <v>334</v>
      </c>
      <c r="BM551" s="24" t="s">
        <v>649</v>
      </c>
    </row>
    <row r="552" spans="2:65" s="1" customFormat="1" ht="51" customHeight="1">
      <c r="B552" s="42"/>
      <c r="C552" s="192" t="s">
        <v>650</v>
      </c>
      <c r="D552" s="192" t="s">
        <v>131</v>
      </c>
      <c r="E552" s="193" t="s">
        <v>651</v>
      </c>
      <c r="F552" s="194" t="s">
        <v>652</v>
      </c>
      <c r="G552" s="195" t="s">
        <v>205</v>
      </c>
      <c r="H552" s="196">
        <v>1</v>
      </c>
      <c r="I552" s="197"/>
      <c r="J552" s="198">
        <f t="shared" si="0"/>
        <v>0</v>
      </c>
      <c r="K552" s="194" t="s">
        <v>23</v>
      </c>
      <c r="L552" s="62"/>
      <c r="M552" s="199" t="s">
        <v>23</v>
      </c>
      <c r="N552" s="200" t="s">
        <v>46</v>
      </c>
      <c r="O552" s="43"/>
      <c r="P552" s="201">
        <f t="shared" si="1"/>
        <v>0</v>
      </c>
      <c r="Q552" s="201">
        <v>0</v>
      </c>
      <c r="R552" s="201">
        <f t="shared" si="2"/>
        <v>0</v>
      </c>
      <c r="S552" s="201">
        <v>0</v>
      </c>
      <c r="T552" s="202">
        <f t="shared" si="3"/>
        <v>0</v>
      </c>
      <c r="AR552" s="24" t="s">
        <v>334</v>
      </c>
      <c r="AT552" s="24" t="s">
        <v>131</v>
      </c>
      <c r="AU552" s="24" t="s">
        <v>85</v>
      </c>
      <c r="AY552" s="24" t="s">
        <v>128</v>
      </c>
      <c r="BE552" s="203">
        <f t="shared" si="4"/>
        <v>0</v>
      </c>
      <c r="BF552" s="203">
        <f t="shared" si="5"/>
        <v>0</v>
      </c>
      <c r="BG552" s="203">
        <f t="shared" si="6"/>
        <v>0</v>
      </c>
      <c r="BH552" s="203">
        <f t="shared" si="7"/>
        <v>0</v>
      </c>
      <c r="BI552" s="203">
        <f t="shared" si="8"/>
        <v>0</v>
      </c>
      <c r="BJ552" s="24" t="s">
        <v>80</v>
      </c>
      <c r="BK552" s="203">
        <f t="shared" si="9"/>
        <v>0</v>
      </c>
      <c r="BL552" s="24" t="s">
        <v>334</v>
      </c>
      <c r="BM552" s="24" t="s">
        <v>653</v>
      </c>
    </row>
    <row r="553" spans="2:65" s="1" customFormat="1" ht="51" customHeight="1">
      <c r="B553" s="42"/>
      <c r="C553" s="192" t="s">
        <v>654</v>
      </c>
      <c r="D553" s="192" t="s">
        <v>131</v>
      </c>
      <c r="E553" s="193" t="s">
        <v>655</v>
      </c>
      <c r="F553" s="194" t="s">
        <v>656</v>
      </c>
      <c r="G553" s="195" t="s">
        <v>205</v>
      </c>
      <c r="H553" s="196">
        <v>1</v>
      </c>
      <c r="I553" s="197"/>
      <c r="J553" s="198">
        <f t="shared" si="0"/>
        <v>0</v>
      </c>
      <c r="K553" s="194" t="s">
        <v>23</v>
      </c>
      <c r="L553" s="62"/>
      <c r="M553" s="199" t="s">
        <v>23</v>
      </c>
      <c r="N553" s="200" t="s">
        <v>46</v>
      </c>
      <c r="O553" s="43"/>
      <c r="P553" s="201">
        <f t="shared" si="1"/>
        <v>0</v>
      </c>
      <c r="Q553" s="201">
        <v>0</v>
      </c>
      <c r="R553" s="201">
        <f t="shared" si="2"/>
        <v>0</v>
      </c>
      <c r="S553" s="201">
        <v>0</v>
      </c>
      <c r="T553" s="202">
        <f t="shared" si="3"/>
        <v>0</v>
      </c>
      <c r="AR553" s="24" t="s">
        <v>334</v>
      </c>
      <c r="AT553" s="24" t="s">
        <v>131</v>
      </c>
      <c r="AU553" s="24" t="s">
        <v>85</v>
      </c>
      <c r="AY553" s="24" t="s">
        <v>128</v>
      </c>
      <c r="BE553" s="203">
        <f t="shared" si="4"/>
        <v>0</v>
      </c>
      <c r="BF553" s="203">
        <f t="shared" si="5"/>
        <v>0</v>
      </c>
      <c r="BG553" s="203">
        <f t="shared" si="6"/>
        <v>0</v>
      </c>
      <c r="BH553" s="203">
        <f t="shared" si="7"/>
        <v>0</v>
      </c>
      <c r="BI553" s="203">
        <f t="shared" si="8"/>
        <v>0</v>
      </c>
      <c r="BJ553" s="24" t="s">
        <v>80</v>
      </c>
      <c r="BK553" s="203">
        <f t="shared" si="9"/>
        <v>0</v>
      </c>
      <c r="BL553" s="24" t="s">
        <v>334</v>
      </c>
      <c r="BM553" s="24" t="s">
        <v>657</v>
      </c>
    </row>
    <row r="554" spans="2:65" s="1" customFormat="1" ht="38.25" customHeight="1">
      <c r="B554" s="42"/>
      <c r="C554" s="192" t="s">
        <v>658</v>
      </c>
      <c r="D554" s="192" t="s">
        <v>131</v>
      </c>
      <c r="E554" s="193" t="s">
        <v>659</v>
      </c>
      <c r="F554" s="194" t="s">
        <v>660</v>
      </c>
      <c r="G554" s="195" t="s">
        <v>205</v>
      </c>
      <c r="H554" s="196">
        <v>1</v>
      </c>
      <c r="I554" s="197"/>
      <c r="J554" s="198">
        <f t="shared" si="0"/>
        <v>0</v>
      </c>
      <c r="K554" s="194" t="s">
        <v>23</v>
      </c>
      <c r="L554" s="62"/>
      <c r="M554" s="199" t="s">
        <v>23</v>
      </c>
      <c r="N554" s="200" t="s">
        <v>46</v>
      </c>
      <c r="O554" s="43"/>
      <c r="P554" s="201">
        <f t="shared" si="1"/>
        <v>0</v>
      </c>
      <c r="Q554" s="201">
        <v>0</v>
      </c>
      <c r="R554" s="201">
        <f t="shared" si="2"/>
        <v>0</v>
      </c>
      <c r="S554" s="201">
        <v>0</v>
      </c>
      <c r="T554" s="202">
        <f t="shared" si="3"/>
        <v>0</v>
      </c>
      <c r="AR554" s="24" t="s">
        <v>334</v>
      </c>
      <c r="AT554" s="24" t="s">
        <v>131</v>
      </c>
      <c r="AU554" s="24" t="s">
        <v>85</v>
      </c>
      <c r="AY554" s="24" t="s">
        <v>128</v>
      </c>
      <c r="BE554" s="203">
        <f t="shared" si="4"/>
        <v>0</v>
      </c>
      <c r="BF554" s="203">
        <f t="shared" si="5"/>
        <v>0</v>
      </c>
      <c r="BG554" s="203">
        <f t="shared" si="6"/>
        <v>0</v>
      </c>
      <c r="BH554" s="203">
        <f t="shared" si="7"/>
        <v>0</v>
      </c>
      <c r="BI554" s="203">
        <f t="shared" si="8"/>
        <v>0</v>
      </c>
      <c r="BJ554" s="24" t="s">
        <v>80</v>
      </c>
      <c r="BK554" s="203">
        <f t="shared" si="9"/>
        <v>0</v>
      </c>
      <c r="BL554" s="24" t="s">
        <v>334</v>
      </c>
      <c r="BM554" s="24" t="s">
        <v>661</v>
      </c>
    </row>
    <row r="555" spans="2:65" s="1" customFormat="1" ht="38.25" customHeight="1">
      <c r="B555" s="42"/>
      <c r="C555" s="192" t="s">
        <v>662</v>
      </c>
      <c r="D555" s="192" t="s">
        <v>131</v>
      </c>
      <c r="E555" s="193" t="s">
        <v>663</v>
      </c>
      <c r="F555" s="194" t="s">
        <v>664</v>
      </c>
      <c r="G555" s="195" t="s">
        <v>205</v>
      </c>
      <c r="H555" s="196">
        <v>1</v>
      </c>
      <c r="I555" s="197"/>
      <c r="J555" s="198">
        <f t="shared" si="0"/>
        <v>0</v>
      </c>
      <c r="K555" s="194" t="s">
        <v>23</v>
      </c>
      <c r="L555" s="62"/>
      <c r="M555" s="199" t="s">
        <v>23</v>
      </c>
      <c r="N555" s="200" t="s">
        <v>46</v>
      </c>
      <c r="O555" s="43"/>
      <c r="P555" s="201">
        <f t="shared" si="1"/>
        <v>0</v>
      </c>
      <c r="Q555" s="201">
        <v>0</v>
      </c>
      <c r="R555" s="201">
        <f t="shared" si="2"/>
        <v>0</v>
      </c>
      <c r="S555" s="201">
        <v>0</v>
      </c>
      <c r="T555" s="202">
        <f t="shared" si="3"/>
        <v>0</v>
      </c>
      <c r="AR555" s="24" t="s">
        <v>334</v>
      </c>
      <c r="AT555" s="24" t="s">
        <v>131</v>
      </c>
      <c r="AU555" s="24" t="s">
        <v>85</v>
      </c>
      <c r="AY555" s="24" t="s">
        <v>128</v>
      </c>
      <c r="BE555" s="203">
        <f t="shared" si="4"/>
        <v>0</v>
      </c>
      <c r="BF555" s="203">
        <f t="shared" si="5"/>
        <v>0</v>
      </c>
      <c r="BG555" s="203">
        <f t="shared" si="6"/>
        <v>0</v>
      </c>
      <c r="BH555" s="203">
        <f t="shared" si="7"/>
        <v>0</v>
      </c>
      <c r="BI555" s="203">
        <f t="shared" si="8"/>
        <v>0</v>
      </c>
      <c r="BJ555" s="24" t="s">
        <v>80</v>
      </c>
      <c r="BK555" s="203">
        <f t="shared" si="9"/>
        <v>0</v>
      </c>
      <c r="BL555" s="24" t="s">
        <v>334</v>
      </c>
      <c r="BM555" s="24" t="s">
        <v>665</v>
      </c>
    </row>
    <row r="556" spans="2:65" s="1" customFormat="1" ht="51" customHeight="1">
      <c r="B556" s="42"/>
      <c r="C556" s="192" t="s">
        <v>666</v>
      </c>
      <c r="D556" s="192" t="s">
        <v>131</v>
      </c>
      <c r="E556" s="193" t="s">
        <v>667</v>
      </c>
      <c r="F556" s="194" t="s">
        <v>668</v>
      </c>
      <c r="G556" s="195" t="s">
        <v>205</v>
      </c>
      <c r="H556" s="196">
        <v>1</v>
      </c>
      <c r="I556" s="197"/>
      <c r="J556" s="198">
        <f t="shared" si="0"/>
        <v>0</v>
      </c>
      <c r="K556" s="194" t="s">
        <v>23</v>
      </c>
      <c r="L556" s="62"/>
      <c r="M556" s="199" t="s">
        <v>23</v>
      </c>
      <c r="N556" s="200" t="s">
        <v>46</v>
      </c>
      <c r="O556" s="43"/>
      <c r="P556" s="201">
        <f t="shared" si="1"/>
        <v>0</v>
      </c>
      <c r="Q556" s="201">
        <v>0</v>
      </c>
      <c r="R556" s="201">
        <f t="shared" si="2"/>
        <v>0</v>
      </c>
      <c r="S556" s="201">
        <v>0</v>
      </c>
      <c r="T556" s="202">
        <f t="shared" si="3"/>
        <v>0</v>
      </c>
      <c r="AR556" s="24" t="s">
        <v>334</v>
      </c>
      <c r="AT556" s="24" t="s">
        <v>131</v>
      </c>
      <c r="AU556" s="24" t="s">
        <v>85</v>
      </c>
      <c r="AY556" s="24" t="s">
        <v>128</v>
      </c>
      <c r="BE556" s="203">
        <f t="shared" si="4"/>
        <v>0</v>
      </c>
      <c r="BF556" s="203">
        <f t="shared" si="5"/>
        <v>0</v>
      </c>
      <c r="BG556" s="203">
        <f t="shared" si="6"/>
        <v>0</v>
      </c>
      <c r="BH556" s="203">
        <f t="shared" si="7"/>
        <v>0</v>
      </c>
      <c r="BI556" s="203">
        <f t="shared" si="8"/>
        <v>0</v>
      </c>
      <c r="BJ556" s="24" t="s">
        <v>80</v>
      </c>
      <c r="BK556" s="203">
        <f t="shared" si="9"/>
        <v>0</v>
      </c>
      <c r="BL556" s="24" t="s">
        <v>334</v>
      </c>
      <c r="BM556" s="24" t="s">
        <v>669</v>
      </c>
    </row>
    <row r="557" spans="2:65" s="1" customFormat="1" ht="51" customHeight="1">
      <c r="B557" s="42"/>
      <c r="C557" s="192" t="s">
        <v>670</v>
      </c>
      <c r="D557" s="192" t="s">
        <v>131</v>
      </c>
      <c r="E557" s="193" t="s">
        <v>671</v>
      </c>
      <c r="F557" s="194" t="s">
        <v>672</v>
      </c>
      <c r="G557" s="195" t="s">
        <v>205</v>
      </c>
      <c r="H557" s="196">
        <v>1</v>
      </c>
      <c r="I557" s="197"/>
      <c r="J557" s="198">
        <f t="shared" si="0"/>
        <v>0</v>
      </c>
      <c r="K557" s="194" t="s">
        <v>23</v>
      </c>
      <c r="L557" s="62"/>
      <c r="M557" s="199" t="s">
        <v>23</v>
      </c>
      <c r="N557" s="200" t="s">
        <v>46</v>
      </c>
      <c r="O557" s="43"/>
      <c r="P557" s="201">
        <f t="shared" si="1"/>
        <v>0</v>
      </c>
      <c r="Q557" s="201">
        <v>0</v>
      </c>
      <c r="R557" s="201">
        <f t="shared" si="2"/>
        <v>0</v>
      </c>
      <c r="S557" s="201">
        <v>0</v>
      </c>
      <c r="T557" s="202">
        <f t="shared" si="3"/>
        <v>0</v>
      </c>
      <c r="AR557" s="24" t="s">
        <v>334</v>
      </c>
      <c r="AT557" s="24" t="s">
        <v>131</v>
      </c>
      <c r="AU557" s="24" t="s">
        <v>85</v>
      </c>
      <c r="AY557" s="24" t="s">
        <v>128</v>
      </c>
      <c r="BE557" s="203">
        <f t="shared" si="4"/>
        <v>0</v>
      </c>
      <c r="BF557" s="203">
        <f t="shared" si="5"/>
        <v>0</v>
      </c>
      <c r="BG557" s="203">
        <f t="shared" si="6"/>
        <v>0</v>
      </c>
      <c r="BH557" s="203">
        <f t="shared" si="7"/>
        <v>0</v>
      </c>
      <c r="BI557" s="203">
        <f t="shared" si="8"/>
        <v>0</v>
      </c>
      <c r="BJ557" s="24" t="s">
        <v>80</v>
      </c>
      <c r="BK557" s="203">
        <f t="shared" si="9"/>
        <v>0</v>
      </c>
      <c r="BL557" s="24" t="s">
        <v>334</v>
      </c>
      <c r="BM557" s="24" t="s">
        <v>673</v>
      </c>
    </row>
    <row r="558" spans="2:65" s="1" customFormat="1" ht="51" customHeight="1">
      <c r="B558" s="42"/>
      <c r="C558" s="192" t="s">
        <v>674</v>
      </c>
      <c r="D558" s="192" t="s">
        <v>131</v>
      </c>
      <c r="E558" s="193" t="s">
        <v>675</v>
      </c>
      <c r="F558" s="194" t="s">
        <v>676</v>
      </c>
      <c r="G558" s="195" t="s">
        <v>205</v>
      </c>
      <c r="H558" s="196">
        <v>1</v>
      </c>
      <c r="I558" s="197"/>
      <c r="J558" s="198">
        <f t="shared" si="0"/>
        <v>0</v>
      </c>
      <c r="K558" s="194" t="s">
        <v>23</v>
      </c>
      <c r="L558" s="62"/>
      <c r="M558" s="199" t="s">
        <v>23</v>
      </c>
      <c r="N558" s="200" t="s">
        <v>46</v>
      </c>
      <c r="O558" s="43"/>
      <c r="P558" s="201">
        <f t="shared" si="1"/>
        <v>0</v>
      </c>
      <c r="Q558" s="201">
        <v>0</v>
      </c>
      <c r="R558" s="201">
        <f t="shared" si="2"/>
        <v>0</v>
      </c>
      <c r="S558" s="201">
        <v>0</v>
      </c>
      <c r="T558" s="202">
        <f t="shared" si="3"/>
        <v>0</v>
      </c>
      <c r="AR558" s="24" t="s">
        <v>334</v>
      </c>
      <c r="AT558" s="24" t="s">
        <v>131</v>
      </c>
      <c r="AU558" s="24" t="s">
        <v>85</v>
      </c>
      <c r="AY558" s="24" t="s">
        <v>128</v>
      </c>
      <c r="BE558" s="203">
        <f t="shared" si="4"/>
        <v>0</v>
      </c>
      <c r="BF558" s="203">
        <f t="shared" si="5"/>
        <v>0</v>
      </c>
      <c r="BG558" s="203">
        <f t="shared" si="6"/>
        <v>0</v>
      </c>
      <c r="BH558" s="203">
        <f t="shared" si="7"/>
        <v>0</v>
      </c>
      <c r="BI558" s="203">
        <f t="shared" si="8"/>
        <v>0</v>
      </c>
      <c r="BJ558" s="24" t="s">
        <v>80</v>
      </c>
      <c r="BK558" s="203">
        <f t="shared" si="9"/>
        <v>0</v>
      </c>
      <c r="BL558" s="24" t="s">
        <v>334</v>
      </c>
      <c r="BM558" s="24" t="s">
        <v>677</v>
      </c>
    </row>
    <row r="559" spans="2:65" s="1" customFormat="1" ht="38.25" customHeight="1">
      <c r="B559" s="42"/>
      <c r="C559" s="192" t="s">
        <v>678</v>
      </c>
      <c r="D559" s="192" t="s">
        <v>131</v>
      </c>
      <c r="E559" s="193" t="s">
        <v>679</v>
      </c>
      <c r="F559" s="194" t="s">
        <v>680</v>
      </c>
      <c r="G559" s="195" t="s">
        <v>205</v>
      </c>
      <c r="H559" s="196">
        <v>14</v>
      </c>
      <c r="I559" s="197"/>
      <c r="J559" s="198">
        <f t="shared" si="0"/>
        <v>0</v>
      </c>
      <c r="K559" s="194" t="s">
        <v>23</v>
      </c>
      <c r="L559" s="62"/>
      <c r="M559" s="199" t="s">
        <v>23</v>
      </c>
      <c r="N559" s="200" t="s">
        <v>46</v>
      </c>
      <c r="O559" s="43"/>
      <c r="P559" s="201">
        <f t="shared" si="1"/>
        <v>0</v>
      </c>
      <c r="Q559" s="201">
        <v>0</v>
      </c>
      <c r="R559" s="201">
        <f t="shared" si="2"/>
        <v>0</v>
      </c>
      <c r="S559" s="201">
        <v>0</v>
      </c>
      <c r="T559" s="202">
        <f t="shared" si="3"/>
        <v>0</v>
      </c>
      <c r="AR559" s="24" t="s">
        <v>334</v>
      </c>
      <c r="AT559" s="24" t="s">
        <v>131</v>
      </c>
      <c r="AU559" s="24" t="s">
        <v>85</v>
      </c>
      <c r="AY559" s="24" t="s">
        <v>128</v>
      </c>
      <c r="BE559" s="203">
        <f t="shared" si="4"/>
        <v>0</v>
      </c>
      <c r="BF559" s="203">
        <f t="shared" si="5"/>
        <v>0</v>
      </c>
      <c r="BG559" s="203">
        <f t="shared" si="6"/>
        <v>0</v>
      </c>
      <c r="BH559" s="203">
        <f t="shared" si="7"/>
        <v>0</v>
      </c>
      <c r="BI559" s="203">
        <f t="shared" si="8"/>
        <v>0</v>
      </c>
      <c r="BJ559" s="24" t="s">
        <v>80</v>
      </c>
      <c r="BK559" s="203">
        <f t="shared" si="9"/>
        <v>0</v>
      </c>
      <c r="BL559" s="24" t="s">
        <v>334</v>
      </c>
      <c r="BM559" s="24" t="s">
        <v>681</v>
      </c>
    </row>
    <row r="560" spans="2:65" s="1" customFormat="1" ht="16.5" customHeight="1">
      <c r="B560" s="42"/>
      <c r="C560" s="192" t="s">
        <v>682</v>
      </c>
      <c r="D560" s="192" t="s">
        <v>131</v>
      </c>
      <c r="E560" s="193" t="s">
        <v>683</v>
      </c>
      <c r="F560" s="194" t="s">
        <v>684</v>
      </c>
      <c r="G560" s="195" t="s">
        <v>501</v>
      </c>
      <c r="H560" s="258"/>
      <c r="I560" s="197"/>
      <c r="J560" s="198">
        <f t="shared" si="0"/>
        <v>0</v>
      </c>
      <c r="K560" s="194" t="s">
        <v>143</v>
      </c>
      <c r="L560" s="62"/>
      <c r="M560" s="199" t="s">
        <v>23</v>
      </c>
      <c r="N560" s="200" t="s">
        <v>46</v>
      </c>
      <c r="O560" s="43"/>
      <c r="P560" s="201">
        <f t="shared" si="1"/>
        <v>0</v>
      </c>
      <c r="Q560" s="201">
        <v>0</v>
      </c>
      <c r="R560" s="201">
        <f t="shared" si="2"/>
        <v>0</v>
      </c>
      <c r="S560" s="201">
        <v>0</v>
      </c>
      <c r="T560" s="202">
        <f t="shared" si="3"/>
        <v>0</v>
      </c>
      <c r="AR560" s="24" t="s">
        <v>334</v>
      </c>
      <c r="AT560" s="24" t="s">
        <v>131</v>
      </c>
      <c r="AU560" s="24" t="s">
        <v>85</v>
      </c>
      <c r="AY560" s="24" t="s">
        <v>128</v>
      </c>
      <c r="BE560" s="203">
        <f t="shared" si="4"/>
        <v>0</v>
      </c>
      <c r="BF560" s="203">
        <f t="shared" si="5"/>
        <v>0</v>
      </c>
      <c r="BG560" s="203">
        <f t="shared" si="6"/>
        <v>0</v>
      </c>
      <c r="BH560" s="203">
        <f t="shared" si="7"/>
        <v>0</v>
      </c>
      <c r="BI560" s="203">
        <f t="shared" si="8"/>
        <v>0</v>
      </c>
      <c r="BJ560" s="24" t="s">
        <v>80</v>
      </c>
      <c r="BK560" s="203">
        <f t="shared" si="9"/>
        <v>0</v>
      </c>
      <c r="BL560" s="24" t="s">
        <v>334</v>
      </c>
      <c r="BM560" s="24" t="s">
        <v>685</v>
      </c>
    </row>
    <row r="561" spans="2:65" s="10" customFormat="1" ht="29.85" customHeight="1">
      <c r="B561" s="176"/>
      <c r="C561" s="177"/>
      <c r="D561" s="178" t="s">
        <v>74</v>
      </c>
      <c r="E561" s="190" t="s">
        <v>686</v>
      </c>
      <c r="F561" s="190" t="s">
        <v>687</v>
      </c>
      <c r="G561" s="177"/>
      <c r="H561" s="177"/>
      <c r="I561" s="180"/>
      <c r="J561" s="191">
        <f>BK561</f>
        <v>0</v>
      </c>
      <c r="K561" s="177"/>
      <c r="L561" s="182"/>
      <c r="M561" s="183"/>
      <c r="N561" s="184"/>
      <c r="O561" s="184"/>
      <c r="P561" s="185">
        <f>SUM(P562:P566)</f>
        <v>0</v>
      </c>
      <c r="Q561" s="184"/>
      <c r="R561" s="185">
        <f>SUM(R562:R566)</f>
        <v>4.0499999999999994E-2</v>
      </c>
      <c r="S561" s="184"/>
      <c r="T561" s="186">
        <f>SUM(T562:T566)</f>
        <v>0.28499999999999998</v>
      </c>
      <c r="AR561" s="187" t="s">
        <v>85</v>
      </c>
      <c r="AT561" s="188" t="s">
        <v>74</v>
      </c>
      <c r="AU561" s="188" t="s">
        <v>80</v>
      </c>
      <c r="AY561" s="187" t="s">
        <v>128</v>
      </c>
      <c r="BK561" s="189">
        <f>SUM(BK562:BK566)</f>
        <v>0</v>
      </c>
    </row>
    <row r="562" spans="2:65" s="1" customFormat="1" ht="25.5" customHeight="1">
      <c r="B562" s="42"/>
      <c r="C562" s="192" t="s">
        <v>688</v>
      </c>
      <c r="D562" s="192" t="s">
        <v>131</v>
      </c>
      <c r="E562" s="193" t="s">
        <v>689</v>
      </c>
      <c r="F562" s="194" t="s">
        <v>690</v>
      </c>
      <c r="G562" s="195" t="s">
        <v>205</v>
      </c>
      <c r="H562" s="196">
        <v>30</v>
      </c>
      <c r="I562" s="197"/>
      <c r="J562" s="198">
        <f>ROUND(I562*H562,2)</f>
        <v>0</v>
      </c>
      <c r="K562" s="194" t="s">
        <v>23</v>
      </c>
      <c r="L562" s="62"/>
      <c r="M562" s="199" t="s">
        <v>23</v>
      </c>
      <c r="N562" s="200" t="s">
        <v>46</v>
      </c>
      <c r="O562" s="43"/>
      <c r="P562" s="201">
        <f>O562*H562</f>
        <v>0</v>
      </c>
      <c r="Q562" s="201">
        <v>5.5000000000000003E-4</v>
      </c>
      <c r="R562" s="201">
        <f>Q562*H562</f>
        <v>1.6500000000000001E-2</v>
      </c>
      <c r="S562" s="201">
        <v>6.4999999999999997E-3</v>
      </c>
      <c r="T562" s="202">
        <f>S562*H562</f>
        <v>0.19499999999999998</v>
      </c>
      <c r="AR562" s="24" t="s">
        <v>334</v>
      </c>
      <c r="AT562" s="24" t="s">
        <v>131</v>
      </c>
      <c r="AU562" s="24" t="s">
        <v>85</v>
      </c>
      <c r="AY562" s="24" t="s">
        <v>128</v>
      </c>
      <c r="BE562" s="203">
        <f>IF(N562="základní",J562,0)</f>
        <v>0</v>
      </c>
      <c r="BF562" s="203">
        <f>IF(N562="snížená",J562,0)</f>
        <v>0</v>
      </c>
      <c r="BG562" s="203">
        <f>IF(N562="zákl. přenesená",J562,0)</f>
        <v>0</v>
      </c>
      <c r="BH562" s="203">
        <f>IF(N562="sníž. přenesená",J562,0)</f>
        <v>0</v>
      </c>
      <c r="BI562" s="203">
        <f>IF(N562="nulová",J562,0)</f>
        <v>0</v>
      </c>
      <c r="BJ562" s="24" t="s">
        <v>80</v>
      </c>
      <c r="BK562" s="203">
        <f>ROUND(I562*H562,2)</f>
        <v>0</v>
      </c>
      <c r="BL562" s="24" t="s">
        <v>334</v>
      </c>
      <c r="BM562" s="24" t="s">
        <v>691</v>
      </c>
    </row>
    <row r="563" spans="2:65" s="11" customFormat="1" ht="13.5">
      <c r="B563" s="204"/>
      <c r="C563" s="205"/>
      <c r="D563" s="206" t="s">
        <v>137</v>
      </c>
      <c r="E563" s="207" t="s">
        <v>23</v>
      </c>
      <c r="F563" s="208" t="s">
        <v>692</v>
      </c>
      <c r="G563" s="205"/>
      <c r="H563" s="209">
        <v>30</v>
      </c>
      <c r="I563" s="210"/>
      <c r="J563" s="205"/>
      <c r="K563" s="205"/>
      <c r="L563" s="211"/>
      <c r="M563" s="212"/>
      <c r="N563" s="213"/>
      <c r="O563" s="213"/>
      <c r="P563" s="213"/>
      <c r="Q563" s="213"/>
      <c r="R563" s="213"/>
      <c r="S563" s="213"/>
      <c r="T563" s="214"/>
      <c r="AT563" s="215" t="s">
        <v>137</v>
      </c>
      <c r="AU563" s="215" t="s">
        <v>85</v>
      </c>
      <c r="AV563" s="11" t="s">
        <v>85</v>
      </c>
      <c r="AW563" s="11" t="s">
        <v>38</v>
      </c>
      <c r="AX563" s="11" t="s">
        <v>80</v>
      </c>
      <c r="AY563" s="215" t="s">
        <v>128</v>
      </c>
    </row>
    <row r="564" spans="2:65" s="1" customFormat="1" ht="25.5" customHeight="1">
      <c r="B564" s="42"/>
      <c r="C564" s="192" t="s">
        <v>693</v>
      </c>
      <c r="D564" s="192" t="s">
        <v>131</v>
      </c>
      <c r="E564" s="193" t="s">
        <v>694</v>
      </c>
      <c r="F564" s="194" t="s">
        <v>695</v>
      </c>
      <c r="G564" s="195" t="s">
        <v>205</v>
      </c>
      <c r="H564" s="196">
        <v>40</v>
      </c>
      <c r="I564" s="197"/>
      <c r="J564" s="198">
        <f>ROUND(I564*H564,2)</f>
        <v>0</v>
      </c>
      <c r="K564" s="194" t="s">
        <v>23</v>
      </c>
      <c r="L564" s="62"/>
      <c r="M564" s="199" t="s">
        <v>23</v>
      </c>
      <c r="N564" s="200" t="s">
        <v>46</v>
      </c>
      <c r="O564" s="43"/>
      <c r="P564" s="201">
        <f>O564*H564</f>
        <v>0</v>
      </c>
      <c r="Q564" s="201">
        <v>5.9999999999999995E-4</v>
      </c>
      <c r="R564" s="201">
        <f>Q564*H564</f>
        <v>2.3999999999999997E-2</v>
      </c>
      <c r="S564" s="201">
        <v>2.2499999999999998E-3</v>
      </c>
      <c r="T564" s="202">
        <f>S564*H564</f>
        <v>0.09</v>
      </c>
      <c r="AR564" s="24" t="s">
        <v>334</v>
      </c>
      <c r="AT564" s="24" t="s">
        <v>131</v>
      </c>
      <c r="AU564" s="24" t="s">
        <v>85</v>
      </c>
      <c r="AY564" s="24" t="s">
        <v>128</v>
      </c>
      <c r="BE564" s="203">
        <f>IF(N564="základní",J564,0)</f>
        <v>0</v>
      </c>
      <c r="BF564" s="203">
        <f>IF(N564="snížená",J564,0)</f>
        <v>0</v>
      </c>
      <c r="BG564" s="203">
        <f>IF(N564="zákl. přenesená",J564,0)</f>
        <v>0</v>
      </c>
      <c r="BH564" s="203">
        <f>IF(N564="sníž. přenesená",J564,0)</f>
        <v>0</v>
      </c>
      <c r="BI564" s="203">
        <f>IF(N564="nulová",J564,0)</f>
        <v>0</v>
      </c>
      <c r="BJ564" s="24" t="s">
        <v>80</v>
      </c>
      <c r="BK564" s="203">
        <f>ROUND(I564*H564,2)</f>
        <v>0</v>
      </c>
      <c r="BL564" s="24" t="s">
        <v>334</v>
      </c>
      <c r="BM564" s="24" t="s">
        <v>696</v>
      </c>
    </row>
    <row r="565" spans="2:65" s="11" customFormat="1" ht="13.5">
      <c r="B565" s="204"/>
      <c r="C565" s="205"/>
      <c r="D565" s="206" t="s">
        <v>137</v>
      </c>
      <c r="E565" s="207" t="s">
        <v>23</v>
      </c>
      <c r="F565" s="208" t="s">
        <v>697</v>
      </c>
      <c r="G565" s="205"/>
      <c r="H565" s="209">
        <v>40</v>
      </c>
      <c r="I565" s="210"/>
      <c r="J565" s="205"/>
      <c r="K565" s="205"/>
      <c r="L565" s="211"/>
      <c r="M565" s="212"/>
      <c r="N565" s="213"/>
      <c r="O565" s="213"/>
      <c r="P565" s="213"/>
      <c r="Q565" s="213"/>
      <c r="R565" s="213"/>
      <c r="S565" s="213"/>
      <c r="T565" s="214"/>
      <c r="AT565" s="215" t="s">
        <v>137</v>
      </c>
      <c r="AU565" s="215" t="s">
        <v>85</v>
      </c>
      <c r="AV565" s="11" t="s">
        <v>85</v>
      </c>
      <c r="AW565" s="11" t="s">
        <v>38</v>
      </c>
      <c r="AX565" s="11" t="s">
        <v>80</v>
      </c>
      <c r="AY565" s="215" t="s">
        <v>128</v>
      </c>
    </row>
    <row r="566" spans="2:65" s="1" customFormat="1" ht="16.5" customHeight="1">
      <c r="B566" s="42"/>
      <c r="C566" s="192" t="s">
        <v>698</v>
      </c>
      <c r="D566" s="192" t="s">
        <v>131</v>
      </c>
      <c r="E566" s="193" t="s">
        <v>699</v>
      </c>
      <c r="F566" s="194" t="s">
        <v>700</v>
      </c>
      <c r="G566" s="195" t="s">
        <v>501</v>
      </c>
      <c r="H566" s="258"/>
      <c r="I566" s="197"/>
      <c r="J566" s="198">
        <f>ROUND(I566*H566,2)</f>
        <v>0</v>
      </c>
      <c r="K566" s="194" t="s">
        <v>143</v>
      </c>
      <c r="L566" s="62"/>
      <c r="M566" s="199" t="s">
        <v>23</v>
      </c>
      <c r="N566" s="200" t="s">
        <v>46</v>
      </c>
      <c r="O566" s="43"/>
      <c r="P566" s="201">
        <f>O566*H566</f>
        <v>0</v>
      </c>
      <c r="Q566" s="201">
        <v>0</v>
      </c>
      <c r="R566" s="201">
        <f>Q566*H566</f>
        <v>0</v>
      </c>
      <c r="S566" s="201">
        <v>0</v>
      </c>
      <c r="T566" s="202">
        <f>S566*H566</f>
        <v>0</v>
      </c>
      <c r="AR566" s="24" t="s">
        <v>334</v>
      </c>
      <c r="AT566" s="24" t="s">
        <v>131</v>
      </c>
      <c r="AU566" s="24" t="s">
        <v>85</v>
      </c>
      <c r="AY566" s="24" t="s">
        <v>128</v>
      </c>
      <c r="BE566" s="203">
        <f>IF(N566="základní",J566,0)</f>
        <v>0</v>
      </c>
      <c r="BF566" s="203">
        <f>IF(N566="snížená",J566,0)</f>
        <v>0</v>
      </c>
      <c r="BG566" s="203">
        <f>IF(N566="zákl. přenesená",J566,0)</f>
        <v>0</v>
      </c>
      <c r="BH566" s="203">
        <f>IF(N566="sníž. přenesená",J566,0)</f>
        <v>0</v>
      </c>
      <c r="BI566" s="203">
        <f>IF(N566="nulová",J566,0)</f>
        <v>0</v>
      </c>
      <c r="BJ566" s="24" t="s">
        <v>80</v>
      </c>
      <c r="BK566" s="203">
        <f>ROUND(I566*H566,2)</f>
        <v>0</v>
      </c>
      <c r="BL566" s="24" t="s">
        <v>334</v>
      </c>
      <c r="BM566" s="24" t="s">
        <v>701</v>
      </c>
    </row>
    <row r="567" spans="2:65" s="10" customFormat="1" ht="29.85" customHeight="1">
      <c r="B567" s="176"/>
      <c r="C567" s="177"/>
      <c r="D567" s="178" t="s">
        <v>74</v>
      </c>
      <c r="E567" s="190" t="s">
        <v>702</v>
      </c>
      <c r="F567" s="190" t="s">
        <v>703</v>
      </c>
      <c r="G567" s="177"/>
      <c r="H567" s="177"/>
      <c r="I567" s="180"/>
      <c r="J567" s="191">
        <f>BK567</f>
        <v>0</v>
      </c>
      <c r="K567" s="177"/>
      <c r="L567" s="182"/>
      <c r="M567" s="183"/>
      <c r="N567" s="184"/>
      <c r="O567" s="184"/>
      <c r="P567" s="185">
        <f>P568</f>
        <v>0</v>
      </c>
      <c r="Q567" s="184"/>
      <c r="R567" s="185">
        <f>R568</f>
        <v>6.8000000000000005E-4</v>
      </c>
      <c r="S567" s="184"/>
      <c r="T567" s="186">
        <f>T568</f>
        <v>6.0000000000000001E-3</v>
      </c>
      <c r="AR567" s="187" t="s">
        <v>85</v>
      </c>
      <c r="AT567" s="188" t="s">
        <v>74</v>
      </c>
      <c r="AU567" s="188" t="s">
        <v>80</v>
      </c>
      <c r="AY567" s="187" t="s">
        <v>128</v>
      </c>
      <c r="BK567" s="189">
        <f>BK568</f>
        <v>0</v>
      </c>
    </row>
    <row r="568" spans="2:65" s="1" customFormat="1" ht="16.5" customHeight="1">
      <c r="B568" s="42"/>
      <c r="C568" s="192" t="s">
        <v>704</v>
      </c>
      <c r="D568" s="192" t="s">
        <v>131</v>
      </c>
      <c r="E568" s="193" t="s">
        <v>705</v>
      </c>
      <c r="F568" s="194" t="s">
        <v>706</v>
      </c>
      <c r="G568" s="195" t="s">
        <v>205</v>
      </c>
      <c r="H568" s="196">
        <v>4</v>
      </c>
      <c r="I568" s="197"/>
      <c r="J568" s="198">
        <f>ROUND(I568*H568,2)</f>
        <v>0</v>
      </c>
      <c r="K568" s="194" t="s">
        <v>23</v>
      </c>
      <c r="L568" s="62"/>
      <c r="M568" s="199" t="s">
        <v>23</v>
      </c>
      <c r="N568" s="200" t="s">
        <v>46</v>
      </c>
      <c r="O568" s="43"/>
      <c r="P568" s="201">
        <f>O568*H568</f>
        <v>0</v>
      </c>
      <c r="Q568" s="201">
        <v>1.7000000000000001E-4</v>
      </c>
      <c r="R568" s="201">
        <f>Q568*H568</f>
        <v>6.8000000000000005E-4</v>
      </c>
      <c r="S568" s="201">
        <v>1.5E-3</v>
      </c>
      <c r="T568" s="202">
        <f>S568*H568</f>
        <v>6.0000000000000001E-3</v>
      </c>
      <c r="AR568" s="24" t="s">
        <v>334</v>
      </c>
      <c r="AT568" s="24" t="s">
        <v>131</v>
      </c>
      <c r="AU568" s="24" t="s">
        <v>85</v>
      </c>
      <c r="AY568" s="24" t="s">
        <v>128</v>
      </c>
      <c r="BE568" s="203">
        <f>IF(N568="základní",J568,0)</f>
        <v>0</v>
      </c>
      <c r="BF568" s="203">
        <f>IF(N568="snížená",J568,0)</f>
        <v>0</v>
      </c>
      <c r="BG568" s="203">
        <f>IF(N568="zákl. přenesená",J568,0)</f>
        <v>0</v>
      </c>
      <c r="BH568" s="203">
        <f>IF(N568="sníž. přenesená",J568,0)</f>
        <v>0</v>
      </c>
      <c r="BI568" s="203">
        <f>IF(N568="nulová",J568,0)</f>
        <v>0</v>
      </c>
      <c r="BJ568" s="24" t="s">
        <v>80</v>
      </c>
      <c r="BK568" s="203">
        <f>ROUND(I568*H568,2)</f>
        <v>0</v>
      </c>
      <c r="BL568" s="24" t="s">
        <v>334</v>
      </c>
      <c r="BM568" s="24" t="s">
        <v>707</v>
      </c>
    </row>
    <row r="569" spans="2:65" s="10" customFormat="1" ht="29.85" customHeight="1">
      <c r="B569" s="176"/>
      <c r="C569" s="177"/>
      <c r="D569" s="178" t="s">
        <v>74</v>
      </c>
      <c r="E569" s="190" t="s">
        <v>708</v>
      </c>
      <c r="F569" s="190" t="s">
        <v>709</v>
      </c>
      <c r="G569" s="177"/>
      <c r="H569" s="177"/>
      <c r="I569" s="180"/>
      <c r="J569" s="191">
        <f>BK569</f>
        <v>0</v>
      </c>
      <c r="K569" s="177"/>
      <c r="L569" s="182"/>
      <c r="M569" s="183"/>
      <c r="N569" s="184"/>
      <c r="O569" s="184"/>
      <c r="P569" s="185">
        <f>SUM(P570:P572)</f>
        <v>0</v>
      </c>
      <c r="Q569" s="184"/>
      <c r="R569" s="185">
        <f>SUM(R570:R572)</f>
        <v>1.2999999999999999E-3</v>
      </c>
      <c r="S569" s="184"/>
      <c r="T569" s="186">
        <f>SUM(T570:T572)</f>
        <v>3.6000000000000003E-3</v>
      </c>
      <c r="AR569" s="187" t="s">
        <v>85</v>
      </c>
      <c r="AT569" s="188" t="s">
        <v>74</v>
      </c>
      <c r="AU569" s="188" t="s">
        <v>80</v>
      </c>
      <c r="AY569" s="187" t="s">
        <v>128</v>
      </c>
      <c r="BK569" s="189">
        <f>SUM(BK570:BK572)</f>
        <v>0</v>
      </c>
    </row>
    <row r="570" spans="2:65" s="1" customFormat="1" ht="25.5" customHeight="1">
      <c r="B570" s="42"/>
      <c r="C570" s="192" t="s">
        <v>710</v>
      </c>
      <c r="D570" s="192" t="s">
        <v>131</v>
      </c>
      <c r="E570" s="193" t="s">
        <v>711</v>
      </c>
      <c r="F570" s="194" t="s">
        <v>712</v>
      </c>
      <c r="G570" s="195" t="s">
        <v>205</v>
      </c>
      <c r="H570" s="196">
        <v>10</v>
      </c>
      <c r="I570" s="197"/>
      <c r="J570" s="198">
        <f>ROUND(I570*H570,2)</f>
        <v>0</v>
      </c>
      <c r="K570" s="194" t="s">
        <v>23</v>
      </c>
      <c r="L570" s="62"/>
      <c r="M570" s="199" t="s">
        <v>23</v>
      </c>
      <c r="N570" s="200" t="s">
        <v>46</v>
      </c>
      <c r="O570" s="43"/>
      <c r="P570" s="201">
        <f>O570*H570</f>
        <v>0</v>
      </c>
      <c r="Q570" s="201">
        <v>1.2999999999999999E-4</v>
      </c>
      <c r="R570" s="201">
        <f>Q570*H570</f>
        <v>1.2999999999999999E-3</v>
      </c>
      <c r="S570" s="201">
        <v>3.6000000000000002E-4</v>
      </c>
      <c r="T570" s="202">
        <f>S570*H570</f>
        <v>3.6000000000000003E-3</v>
      </c>
      <c r="AR570" s="24" t="s">
        <v>334</v>
      </c>
      <c r="AT570" s="24" t="s">
        <v>131</v>
      </c>
      <c r="AU570" s="24" t="s">
        <v>85</v>
      </c>
      <c r="AY570" s="24" t="s">
        <v>128</v>
      </c>
      <c r="BE570" s="203">
        <f>IF(N570="základní",J570,0)</f>
        <v>0</v>
      </c>
      <c r="BF570" s="203">
        <f>IF(N570="snížená",J570,0)</f>
        <v>0</v>
      </c>
      <c r="BG570" s="203">
        <f>IF(N570="zákl. přenesená",J570,0)</f>
        <v>0</v>
      </c>
      <c r="BH570" s="203">
        <f>IF(N570="sníž. přenesená",J570,0)</f>
        <v>0</v>
      </c>
      <c r="BI570" s="203">
        <f>IF(N570="nulová",J570,0)</f>
        <v>0</v>
      </c>
      <c r="BJ570" s="24" t="s">
        <v>80</v>
      </c>
      <c r="BK570" s="203">
        <f>ROUND(I570*H570,2)</f>
        <v>0</v>
      </c>
      <c r="BL570" s="24" t="s">
        <v>334</v>
      </c>
      <c r="BM570" s="24" t="s">
        <v>713</v>
      </c>
    </row>
    <row r="571" spans="2:65" s="11" customFormat="1" ht="27">
      <c r="B571" s="204"/>
      <c r="C571" s="205"/>
      <c r="D571" s="206" t="s">
        <v>137</v>
      </c>
      <c r="E571" s="207" t="s">
        <v>23</v>
      </c>
      <c r="F571" s="208" t="s">
        <v>714</v>
      </c>
      <c r="G571" s="205"/>
      <c r="H571" s="209">
        <v>10</v>
      </c>
      <c r="I571" s="210"/>
      <c r="J571" s="205"/>
      <c r="K571" s="205"/>
      <c r="L571" s="211"/>
      <c r="M571" s="212"/>
      <c r="N571" s="213"/>
      <c r="O571" s="213"/>
      <c r="P571" s="213"/>
      <c r="Q571" s="213"/>
      <c r="R571" s="213"/>
      <c r="S571" s="213"/>
      <c r="T571" s="214"/>
      <c r="AT571" s="215" t="s">
        <v>137</v>
      </c>
      <c r="AU571" s="215" t="s">
        <v>85</v>
      </c>
      <c r="AV571" s="11" t="s">
        <v>85</v>
      </c>
      <c r="AW571" s="11" t="s">
        <v>38</v>
      </c>
      <c r="AX571" s="11" t="s">
        <v>80</v>
      </c>
      <c r="AY571" s="215" t="s">
        <v>128</v>
      </c>
    </row>
    <row r="572" spans="2:65" s="1" customFormat="1" ht="16.5" customHeight="1">
      <c r="B572" s="42"/>
      <c r="C572" s="192" t="s">
        <v>715</v>
      </c>
      <c r="D572" s="192" t="s">
        <v>131</v>
      </c>
      <c r="E572" s="193" t="s">
        <v>716</v>
      </c>
      <c r="F572" s="194" t="s">
        <v>717</v>
      </c>
      <c r="G572" s="195" t="s">
        <v>501</v>
      </c>
      <c r="H572" s="258"/>
      <c r="I572" s="197"/>
      <c r="J572" s="198">
        <f>ROUND(I572*H572,2)</f>
        <v>0</v>
      </c>
      <c r="K572" s="194" t="s">
        <v>143</v>
      </c>
      <c r="L572" s="62"/>
      <c r="M572" s="199" t="s">
        <v>23</v>
      </c>
      <c r="N572" s="200" t="s">
        <v>46</v>
      </c>
      <c r="O572" s="43"/>
      <c r="P572" s="201">
        <f>O572*H572</f>
        <v>0</v>
      </c>
      <c r="Q572" s="201">
        <v>0</v>
      </c>
      <c r="R572" s="201">
        <f>Q572*H572</f>
        <v>0</v>
      </c>
      <c r="S572" s="201">
        <v>0</v>
      </c>
      <c r="T572" s="202">
        <f>S572*H572</f>
        <v>0</v>
      </c>
      <c r="AR572" s="24" t="s">
        <v>334</v>
      </c>
      <c r="AT572" s="24" t="s">
        <v>131</v>
      </c>
      <c r="AU572" s="24" t="s">
        <v>85</v>
      </c>
      <c r="AY572" s="24" t="s">
        <v>128</v>
      </c>
      <c r="BE572" s="203">
        <f>IF(N572="základní",J572,0)</f>
        <v>0</v>
      </c>
      <c r="BF572" s="203">
        <f>IF(N572="snížená",J572,0)</f>
        <v>0</v>
      </c>
      <c r="BG572" s="203">
        <f>IF(N572="zákl. přenesená",J572,0)</f>
        <v>0</v>
      </c>
      <c r="BH572" s="203">
        <f>IF(N572="sníž. přenesená",J572,0)</f>
        <v>0</v>
      </c>
      <c r="BI572" s="203">
        <f>IF(N572="nulová",J572,0)</f>
        <v>0</v>
      </c>
      <c r="BJ572" s="24" t="s">
        <v>80</v>
      </c>
      <c r="BK572" s="203">
        <f>ROUND(I572*H572,2)</f>
        <v>0</v>
      </c>
      <c r="BL572" s="24" t="s">
        <v>334</v>
      </c>
      <c r="BM572" s="24" t="s">
        <v>718</v>
      </c>
    </row>
    <row r="573" spans="2:65" s="10" customFormat="1" ht="29.85" customHeight="1">
      <c r="B573" s="176"/>
      <c r="C573" s="177"/>
      <c r="D573" s="178" t="s">
        <v>74</v>
      </c>
      <c r="E573" s="190" t="s">
        <v>719</v>
      </c>
      <c r="F573" s="190" t="s">
        <v>720</v>
      </c>
      <c r="G573" s="177"/>
      <c r="H573" s="177"/>
      <c r="I573" s="180"/>
      <c r="J573" s="191">
        <f>BK573</f>
        <v>0</v>
      </c>
      <c r="K573" s="177"/>
      <c r="L573" s="182"/>
      <c r="M573" s="183"/>
      <c r="N573" s="184"/>
      <c r="O573" s="184"/>
      <c r="P573" s="185">
        <f>P574</f>
        <v>0</v>
      </c>
      <c r="Q573" s="184"/>
      <c r="R573" s="185">
        <f>R574</f>
        <v>1.7510399999999999E-2</v>
      </c>
      <c r="S573" s="184"/>
      <c r="T573" s="186">
        <f>T574</f>
        <v>0</v>
      </c>
      <c r="AR573" s="187" t="s">
        <v>85</v>
      </c>
      <c r="AT573" s="188" t="s">
        <v>74</v>
      </c>
      <c r="AU573" s="188" t="s">
        <v>80</v>
      </c>
      <c r="AY573" s="187" t="s">
        <v>128</v>
      </c>
      <c r="BK573" s="189">
        <f>BK574</f>
        <v>0</v>
      </c>
    </row>
    <row r="574" spans="2:65" s="1" customFormat="1" ht="25.5" customHeight="1">
      <c r="B574" s="42"/>
      <c r="C574" s="192" t="s">
        <v>721</v>
      </c>
      <c r="D574" s="192" t="s">
        <v>131</v>
      </c>
      <c r="E574" s="193" t="s">
        <v>722</v>
      </c>
      <c r="F574" s="194" t="s">
        <v>723</v>
      </c>
      <c r="G574" s="195" t="s">
        <v>327</v>
      </c>
      <c r="H574" s="196">
        <v>18.239999999999998</v>
      </c>
      <c r="I574" s="197"/>
      <c r="J574" s="198">
        <f>ROUND(I574*H574,2)</f>
        <v>0</v>
      </c>
      <c r="K574" s="194" t="s">
        <v>23</v>
      </c>
      <c r="L574" s="62"/>
      <c r="M574" s="199" t="s">
        <v>23</v>
      </c>
      <c r="N574" s="200" t="s">
        <v>46</v>
      </c>
      <c r="O574" s="43"/>
      <c r="P574" s="201">
        <f>O574*H574</f>
        <v>0</v>
      </c>
      <c r="Q574" s="201">
        <v>9.6000000000000002E-4</v>
      </c>
      <c r="R574" s="201">
        <f>Q574*H574</f>
        <v>1.7510399999999999E-2</v>
      </c>
      <c r="S574" s="201">
        <v>0</v>
      </c>
      <c r="T574" s="202">
        <f>S574*H574</f>
        <v>0</v>
      </c>
      <c r="AR574" s="24" t="s">
        <v>334</v>
      </c>
      <c r="AT574" s="24" t="s">
        <v>131</v>
      </c>
      <c r="AU574" s="24" t="s">
        <v>85</v>
      </c>
      <c r="AY574" s="24" t="s">
        <v>128</v>
      </c>
      <c r="BE574" s="203">
        <f>IF(N574="základní",J574,0)</f>
        <v>0</v>
      </c>
      <c r="BF574" s="203">
        <f>IF(N574="snížená",J574,0)</f>
        <v>0</v>
      </c>
      <c r="BG574" s="203">
        <f>IF(N574="zákl. přenesená",J574,0)</f>
        <v>0</v>
      </c>
      <c r="BH574" s="203">
        <f>IF(N574="sníž. přenesená",J574,0)</f>
        <v>0</v>
      </c>
      <c r="BI574" s="203">
        <f>IF(N574="nulová",J574,0)</f>
        <v>0</v>
      </c>
      <c r="BJ574" s="24" t="s">
        <v>80</v>
      </c>
      <c r="BK574" s="203">
        <f>ROUND(I574*H574,2)</f>
        <v>0</v>
      </c>
      <c r="BL574" s="24" t="s">
        <v>334</v>
      </c>
      <c r="BM574" s="24" t="s">
        <v>724</v>
      </c>
    </row>
    <row r="575" spans="2:65" s="10" customFormat="1" ht="29.85" customHeight="1">
      <c r="B575" s="176"/>
      <c r="C575" s="177"/>
      <c r="D575" s="178" t="s">
        <v>74</v>
      </c>
      <c r="E575" s="190" t="s">
        <v>725</v>
      </c>
      <c r="F575" s="190" t="s">
        <v>726</v>
      </c>
      <c r="G575" s="177"/>
      <c r="H575" s="177"/>
      <c r="I575" s="180"/>
      <c r="J575" s="191">
        <f>BK575</f>
        <v>0</v>
      </c>
      <c r="K575" s="177"/>
      <c r="L575" s="182"/>
      <c r="M575" s="183"/>
      <c r="N575" s="184"/>
      <c r="O575" s="184"/>
      <c r="P575" s="185">
        <f>SUM(P576:P697)</f>
        <v>0</v>
      </c>
      <c r="Q575" s="184"/>
      <c r="R575" s="185">
        <f>SUM(R576:R697)</f>
        <v>2.8107469999999996E-2</v>
      </c>
      <c r="S575" s="184"/>
      <c r="T575" s="186">
        <f>SUM(T576:T697)</f>
        <v>0</v>
      </c>
      <c r="AR575" s="187" t="s">
        <v>85</v>
      </c>
      <c r="AT575" s="188" t="s">
        <v>74</v>
      </c>
      <c r="AU575" s="188" t="s">
        <v>80</v>
      </c>
      <c r="AY575" s="187" t="s">
        <v>128</v>
      </c>
      <c r="BK575" s="189">
        <f>SUM(BK576:BK697)</f>
        <v>0</v>
      </c>
    </row>
    <row r="576" spans="2:65" s="1" customFormat="1" ht="16.5" customHeight="1">
      <c r="B576" s="42"/>
      <c r="C576" s="192" t="s">
        <v>727</v>
      </c>
      <c r="D576" s="192" t="s">
        <v>131</v>
      </c>
      <c r="E576" s="193" t="s">
        <v>728</v>
      </c>
      <c r="F576" s="194" t="s">
        <v>729</v>
      </c>
      <c r="G576" s="195" t="s">
        <v>327</v>
      </c>
      <c r="H576" s="196">
        <v>275</v>
      </c>
      <c r="I576" s="197"/>
      <c r="J576" s="198">
        <f>ROUND(I576*H576,2)</f>
        <v>0</v>
      </c>
      <c r="K576" s="194" t="s">
        <v>143</v>
      </c>
      <c r="L576" s="62"/>
      <c r="M576" s="199" t="s">
        <v>23</v>
      </c>
      <c r="N576" s="200" t="s">
        <v>46</v>
      </c>
      <c r="O576" s="43"/>
      <c r="P576" s="201">
        <f>O576*H576</f>
        <v>0</v>
      </c>
      <c r="Q576" s="201">
        <v>0</v>
      </c>
      <c r="R576" s="201">
        <f>Q576*H576</f>
        <v>0</v>
      </c>
      <c r="S576" s="201">
        <v>0</v>
      </c>
      <c r="T576" s="202">
        <f>S576*H576</f>
        <v>0</v>
      </c>
      <c r="AR576" s="24" t="s">
        <v>334</v>
      </c>
      <c r="AT576" s="24" t="s">
        <v>131</v>
      </c>
      <c r="AU576" s="24" t="s">
        <v>85</v>
      </c>
      <c r="AY576" s="24" t="s">
        <v>128</v>
      </c>
      <c r="BE576" s="203">
        <f>IF(N576="základní",J576,0)</f>
        <v>0</v>
      </c>
      <c r="BF576" s="203">
        <f>IF(N576="snížená",J576,0)</f>
        <v>0</v>
      </c>
      <c r="BG576" s="203">
        <f>IF(N576="zákl. přenesená",J576,0)</f>
        <v>0</v>
      </c>
      <c r="BH576" s="203">
        <f>IF(N576="sníž. přenesená",J576,0)</f>
        <v>0</v>
      </c>
      <c r="BI576" s="203">
        <f>IF(N576="nulová",J576,0)</f>
        <v>0</v>
      </c>
      <c r="BJ576" s="24" t="s">
        <v>80</v>
      </c>
      <c r="BK576" s="203">
        <f>ROUND(I576*H576,2)</f>
        <v>0</v>
      </c>
      <c r="BL576" s="24" t="s">
        <v>334</v>
      </c>
      <c r="BM576" s="24" t="s">
        <v>730</v>
      </c>
    </row>
    <row r="577" spans="2:65" s="13" customFormat="1" ht="13.5">
      <c r="B577" s="237"/>
      <c r="C577" s="238"/>
      <c r="D577" s="206" t="s">
        <v>137</v>
      </c>
      <c r="E577" s="239" t="s">
        <v>23</v>
      </c>
      <c r="F577" s="240" t="s">
        <v>731</v>
      </c>
      <c r="G577" s="238"/>
      <c r="H577" s="239" t="s">
        <v>23</v>
      </c>
      <c r="I577" s="241"/>
      <c r="J577" s="238"/>
      <c r="K577" s="238"/>
      <c r="L577" s="242"/>
      <c r="M577" s="243"/>
      <c r="N577" s="244"/>
      <c r="O577" s="244"/>
      <c r="P577" s="244"/>
      <c r="Q577" s="244"/>
      <c r="R577" s="244"/>
      <c r="S577" s="244"/>
      <c r="T577" s="245"/>
      <c r="AT577" s="246" t="s">
        <v>137</v>
      </c>
      <c r="AU577" s="246" t="s">
        <v>85</v>
      </c>
      <c r="AV577" s="13" t="s">
        <v>80</v>
      </c>
      <c r="AW577" s="13" t="s">
        <v>38</v>
      </c>
      <c r="AX577" s="13" t="s">
        <v>75</v>
      </c>
      <c r="AY577" s="246" t="s">
        <v>128</v>
      </c>
    </row>
    <row r="578" spans="2:65" s="11" customFormat="1" ht="13.5">
      <c r="B578" s="204"/>
      <c r="C578" s="205"/>
      <c r="D578" s="206" t="s">
        <v>137</v>
      </c>
      <c r="E578" s="207" t="s">
        <v>23</v>
      </c>
      <c r="F578" s="208" t="s">
        <v>732</v>
      </c>
      <c r="G578" s="205"/>
      <c r="H578" s="209">
        <v>19</v>
      </c>
      <c r="I578" s="210"/>
      <c r="J578" s="205"/>
      <c r="K578" s="205"/>
      <c r="L578" s="211"/>
      <c r="M578" s="212"/>
      <c r="N578" s="213"/>
      <c r="O578" s="213"/>
      <c r="P578" s="213"/>
      <c r="Q578" s="213"/>
      <c r="R578" s="213"/>
      <c r="S578" s="213"/>
      <c r="T578" s="214"/>
      <c r="AT578" s="215" t="s">
        <v>137</v>
      </c>
      <c r="AU578" s="215" t="s">
        <v>85</v>
      </c>
      <c r="AV578" s="11" t="s">
        <v>85</v>
      </c>
      <c r="AW578" s="11" t="s">
        <v>38</v>
      </c>
      <c r="AX578" s="11" t="s">
        <v>75</v>
      </c>
      <c r="AY578" s="215" t="s">
        <v>128</v>
      </c>
    </row>
    <row r="579" spans="2:65" s="11" customFormat="1" ht="13.5">
      <c r="B579" s="204"/>
      <c r="C579" s="205"/>
      <c r="D579" s="206" t="s">
        <v>137</v>
      </c>
      <c r="E579" s="207" t="s">
        <v>23</v>
      </c>
      <c r="F579" s="208" t="s">
        <v>733</v>
      </c>
      <c r="G579" s="205"/>
      <c r="H579" s="209">
        <v>134</v>
      </c>
      <c r="I579" s="210"/>
      <c r="J579" s="205"/>
      <c r="K579" s="205"/>
      <c r="L579" s="211"/>
      <c r="M579" s="212"/>
      <c r="N579" s="213"/>
      <c r="O579" s="213"/>
      <c r="P579" s="213"/>
      <c r="Q579" s="213"/>
      <c r="R579" s="213"/>
      <c r="S579" s="213"/>
      <c r="T579" s="214"/>
      <c r="AT579" s="215" t="s">
        <v>137</v>
      </c>
      <c r="AU579" s="215" t="s">
        <v>85</v>
      </c>
      <c r="AV579" s="11" t="s">
        <v>85</v>
      </c>
      <c r="AW579" s="11" t="s">
        <v>38</v>
      </c>
      <c r="AX579" s="11" t="s">
        <v>75</v>
      </c>
      <c r="AY579" s="215" t="s">
        <v>128</v>
      </c>
    </row>
    <row r="580" spans="2:65" s="11" customFormat="1" ht="13.5">
      <c r="B580" s="204"/>
      <c r="C580" s="205"/>
      <c r="D580" s="206" t="s">
        <v>137</v>
      </c>
      <c r="E580" s="207" t="s">
        <v>23</v>
      </c>
      <c r="F580" s="208" t="s">
        <v>734</v>
      </c>
      <c r="G580" s="205"/>
      <c r="H580" s="209">
        <v>122</v>
      </c>
      <c r="I580" s="210"/>
      <c r="J580" s="205"/>
      <c r="K580" s="205"/>
      <c r="L580" s="211"/>
      <c r="M580" s="212"/>
      <c r="N580" s="213"/>
      <c r="O580" s="213"/>
      <c r="P580" s="213"/>
      <c r="Q580" s="213"/>
      <c r="R580" s="213"/>
      <c r="S580" s="213"/>
      <c r="T580" s="214"/>
      <c r="AT580" s="215" t="s">
        <v>137</v>
      </c>
      <c r="AU580" s="215" t="s">
        <v>85</v>
      </c>
      <c r="AV580" s="11" t="s">
        <v>85</v>
      </c>
      <c r="AW580" s="11" t="s">
        <v>38</v>
      </c>
      <c r="AX580" s="11" t="s">
        <v>75</v>
      </c>
      <c r="AY580" s="215" t="s">
        <v>128</v>
      </c>
    </row>
    <row r="581" spans="2:65" s="12" customFormat="1" ht="13.5">
      <c r="B581" s="216"/>
      <c r="C581" s="217"/>
      <c r="D581" s="206" t="s">
        <v>137</v>
      </c>
      <c r="E581" s="218" t="s">
        <v>23</v>
      </c>
      <c r="F581" s="219" t="s">
        <v>140</v>
      </c>
      <c r="G581" s="217"/>
      <c r="H581" s="220">
        <v>275</v>
      </c>
      <c r="I581" s="221"/>
      <c r="J581" s="217"/>
      <c r="K581" s="217"/>
      <c r="L581" s="222"/>
      <c r="M581" s="223"/>
      <c r="N581" s="224"/>
      <c r="O581" s="224"/>
      <c r="P581" s="224"/>
      <c r="Q581" s="224"/>
      <c r="R581" s="224"/>
      <c r="S581" s="224"/>
      <c r="T581" s="225"/>
      <c r="AT581" s="226" t="s">
        <v>137</v>
      </c>
      <c r="AU581" s="226" t="s">
        <v>85</v>
      </c>
      <c r="AV581" s="12" t="s">
        <v>135</v>
      </c>
      <c r="AW581" s="12" t="s">
        <v>38</v>
      </c>
      <c r="AX581" s="12" t="s">
        <v>80</v>
      </c>
      <c r="AY581" s="226" t="s">
        <v>128</v>
      </c>
    </row>
    <row r="582" spans="2:65" s="1" customFormat="1" ht="16.5" customHeight="1">
      <c r="B582" s="42"/>
      <c r="C582" s="227" t="s">
        <v>735</v>
      </c>
      <c r="D582" s="227" t="s">
        <v>197</v>
      </c>
      <c r="E582" s="228" t="s">
        <v>736</v>
      </c>
      <c r="F582" s="229" t="s">
        <v>737</v>
      </c>
      <c r="G582" s="230" t="s">
        <v>327</v>
      </c>
      <c r="H582" s="231">
        <v>288.75</v>
      </c>
      <c r="I582" s="232"/>
      <c r="J582" s="233">
        <f>ROUND(I582*H582,2)</f>
        <v>0</v>
      </c>
      <c r="K582" s="229" t="s">
        <v>23</v>
      </c>
      <c r="L582" s="234"/>
      <c r="M582" s="235" t="s">
        <v>23</v>
      </c>
      <c r="N582" s="236" t="s">
        <v>46</v>
      </c>
      <c r="O582" s="43"/>
      <c r="P582" s="201">
        <f>O582*H582</f>
        <v>0</v>
      </c>
      <c r="Q582" s="201">
        <v>0</v>
      </c>
      <c r="R582" s="201">
        <f>Q582*H582</f>
        <v>0</v>
      </c>
      <c r="S582" s="201">
        <v>0</v>
      </c>
      <c r="T582" s="202">
        <f>S582*H582</f>
        <v>0</v>
      </c>
      <c r="AR582" s="24" t="s">
        <v>436</v>
      </c>
      <c r="AT582" s="24" t="s">
        <v>197</v>
      </c>
      <c r="AU582" s="24" t="s">
        <v>85</v>
      </c>
      <c r="AY582" s="24" t="s">
        <v>128</v>
      </c>
      <c r="BE582" s="203">
        <f>IF(N582="základní",J582,0)</f>
        <v>0</v>
      </c>
      <c r="BF582" s="203">
        <f>IF(N582="snížená",J582,0)</f>
        <v>0</v>
      </c>
      <c r="BG582" s="203">
        <f>IF(N582="zákl. přenesená",J582,0)</f>
        <v>0</v>
      </c>
      <c r="BH582" s="203">
        <f>IF(N582="sníž. přenesená",J582,0)</f>
        <v>0</v>
      </c>
      <c r="BI582" s="203">
        <f>IF(N582="nulová",J582,0)</f>
        <v>0</v>
      </c>
      <c r="BJ582" s="24" t="s">
        <v>80</v>
      </c>
      <c r="BK582" s="203">
        <f>ROUND(I582*H582,2)</f>
        <v>0</v>
      </c>
      <c r="BL582" s="24" t="s">
        <v>334</v>
      </c>
      <c r="BM582" s="24" t="s">
        <v>738</v>
      </c>
    </row>
    <row r="583" spans="2:65" s="11" customFormat="1" ht="13.5">
      <c r="B583" s="204"/>
      <c r="C583" s="205"/>
      <c r="D583" s="206" t="s">
        <v>137</v>
      </c>
      <c r="E583" s="205"/>
      <c r="F583" s="208" t="s">
        <v>739</v>
      </c>
      <c r="G583" s="205"/>
      <c r="H583" s="209">
        <v>288.75</v>
      </c>
      <c r="I583" s="210"/>
      <c r="J583" s="205"/>
      <c r="K583" s="205"/>
      <c r="L583" s="211"/>
      <c r="M583" s="212"/>
      <c r="N583" s="213"/>
      <c r="O583" s="213"/>
      <c r="P583" s="213"/>
      <c r="Q583" s="213"/>
      <c r="R583" s="213"/>
      <c r="S583" s="213"/>
      <c r="T583" s="214"/>
      <c r="AT583" s="215" t="s">
        <v>137</v>
      </c>
      <c r="AU583" s="215" t="s">
        <v>85</v>
      </c>
      <c r="AV583" s="11" t="s">
        <v>85</v>
      </c>
      <c r="AW583" s="11" t="s">
        <v>6</v>
      </c>
      <c r="AX583" s="11" t="s">
        <v>80</v>
      </c>
      <c r="AY583" s="215" t="s">
        <v>128</v>
      </c>
    </row>
    <row r="584" spans="2:65" s="1" customFormat="1" ht="16.5" customHeight="1">
      <c r="B584" s="42"/>
      <c r="C584" s="192" t="s">
        <v>740</v>
      </c>
      <c r="D584" s="192" t="s">
        <v>131</v>
      </c>
      <c r="E584" s="193" t="s">
        <v>741</v>
      </c>
      <c r="F584" s="194" t="s">
        <v>742</v>
      </c>
      <c r="G584" s="195" t="s">
        <v>327</v>
      </c>
      <c r="H584" s="196">
        <v>672.36</v>
      </c>
      <c r="I584" s="197"/>
      <c r="J584" s="198">
        <f>ROUND(I584*H584,2)</f>
        <v>0</v>
      </c>
      <c r="K584" s="194" t="s">
        <v>143</v>
      </c>
      <c r="L584" s="62"/>
      <c r="M584" s="199" t="s">
        <v>23</v>
      </c>
      <c r="N584" s="200" t="s">
        <v>46</v>
      </c>
      <c r="O584" s="43"/>
      <c r="P584" s="201">
        <f>O584*H584</f>
        <v>0</v>
      </c>
      <c r="Q584" s="201">
        <v>0</v>
      </c>
      <c r="R584" s="201">
        <f>Q584*H584</f>
        <v>0</v>
      </c>
      <c r="S584" s="201">
        <v>0</v>
      </c>
      <c r="T584" s="202">
        <f>S584*H584</f>
        <v>0</v>
      </c>
      <c r="AR584" s="24" t="s">
        <v>334</v>
      </c>
      <c r="AT584" s="24" t="s">
        <v>131</v>
      </c>
      <c r="AU584" s="24" t="s">
        <v>85</v>
      </c>
      <c r="AY584" s="24" t="s">
        <v>128</v>
      </c>
      <c r="BE584" s="203">
        <f>IF(N584="základní",J584,0)</f>
        <v>0</v>
      </c>
      <c r="BF584" s="203">
        <f>IF(N584="snížená",J584,0)</f>
        <v>0</v>
      </c>
      <c r="BG584" s="203">
        <f>IF(N584="zákl. přenesená",J584,0)</f>
        <v>0</v>
      </c>
      <c r="BH584" s="203">
        <f>IF(N584="sníž. přenesená",J584,0)</f>
        <v>0</v>
      </c>
      <c r="BI584" s="203">
        <f>IF(N584="nulová",J584,0)</f>
        <v>0</v>
      </c>
      <c r="BJ584" s="24" t="s">
        <v>80</v>
      </c>
      <c r="BK584" s="203">
        <f>ROUND(I584*H584,2)</f>
        <v>0</v>
      </c>
      <c r="BL584" s="24" t="s">
        <v>334</v>
      </c>
      <c r="BM584" s="24" t="s">
        <v>743</v>
      </c>
    </row>
    <row r="585" spans="2:65" s="13" customFormat="1" ht="13.5">
      <c r="B585" s="237"/>
      <c r="C585" s="238"/>
      <c r="D585" s="206" t="s">
        <v>137</v>
      </c>
      <c r="E585" s="239" t="s">
        <v>23</v>
      </c>
      <c r="F585" s="240" t="s">
        <v>744</v>
      </c>
      <c r="G585" s="238"/>
      <c r="H585" s="239" t="s">
        <v>23</v>
      </c>
      <c r="I585" s="241"/>
      <c r="J585" s="238"/>
      <c r="K585" s="238"/>
      <c r="L585" s="242"/>
      <c r="M585" s="243"/>
      <c r="N585" s="244"/>
      <c r="O585" s="244"/>
      <c r="P585" s="244"/>
      <c r="Q585" s="244"/>
      <c r="R585" s="244"/>
      <c r="S585" s="244"/>
      <c r="T585" s="245"/>
      <c r="AT585" s="246" t="s">
        <v>137</v>
      </c>
      <c r="AU585" s="246" t="s">
        <v>85</v>
      </c>
      <c r="AV585" s="13" t="s">
        <v>80</v>
      </c>
      <c r="AW585" s="13" t="s">
        <v>38</v>
      </c>
      <c r="AX585" s="13" t="s">
        <v>75</v>
      </c>
      <c r="AY585" s="246" t="s">
        <v>128</v>
      </c>
    </row>
    <row r="586" spans="2:65" s="11" customFormat="1" ht="13.5">
      <c r="B586" s="204"/>
      <c r="C586" s="205"/>
      <c r="D586" s="206" t="s">
        <v>137</v>
      </c>
      <c r="E586" s="207" t="s">
        <v>23</v>
      </c>
      <c r="F586" s="208" t="s">
        <v>745</v>
      </c>
      <c r="G586" s="205"/>
      <c r="H586" s="209">
        <v>6.48</v>
      </c>
      <c r="I586" s="210"/>
      <c r="J586" s="205"/>
      <c r="K586" s="205"/>
      <c r="L586" s="211"/>
      <c r="M586" s="212"/>
      <c r="N586" s="213"/>
      <c r="O586" s="213"/>
      <c r="P586" s="213"/>
      <c r="Q586" s="213"/>
      <c r="R586" s="213"/>
      <c r="S586" s="213"/>
      <c r="T586" s="214"/>
      <c r="AT586" s="215" t="s">
        <v>137</v>
      </c>
      <c r="AU586" s="215" t="s">
        <v>85</v>
      </c>
      <c r="AV586" s="11" t="s">
        <v>85</v>
      </c>
      <c r="AW586" s="11" t="s">
        <v>38</v>
      </c>
      <c r="AX586" s="11" t="s">
        <v>75</v>
      </c>
      <c r="AY586" s="215" t="s">
        <v>128</v>
      </c>
    </row>
    <row r="587" spans="2:65" s="11" customFormat="1" ht="13.5">
      <c r="B587" s="204"/>
      <c r="C587" s="205"/>
      <c r="D587" s="206" t="s">
        <v>137</v>
      </c>
      <c r="E587" s="207" t="s">
        <v>23</v>
      </c>
      <c r="F587" s="208" t="s">
        <v>746</v>
      </c>
      <c r="G587" s="205"/>
      <c r="H587" s="209">
        <v>4.32</v>
      </c>
      <c r="I587" s="210"/>
      <c r="J587" s="205"/>
      <c r="K587" s="205"/>
      <c r="L587" s="211"/>
      <c r="M587" s="212"/>
      <c r="N587" s="213"/>
      <c r="O587" s="213"/>
      <c r="P587" s="213"/>
      <c r="Q587" s="213"/>
      <c r="R587" s="213"/>
      <c r="S587" s="213"/>
      <c r="T587" s="214"/>
      <c r="AT587" s="215" t="s">
        <v>137</v>
      </c>
      <c r="AU587" s="215" t="s">
        <v>85</v>
      </c>
      <c r="AV587" s="11" t="s">
        <v>85</v>
      </c>
      <c r="AW587" s="11" t="s">
        <v>38</v>
      </c>
      <c r="AX587" s="11" t="s">
        <v>75</v>
      </c>
      <c r="AY587" s="215" t="s">
        <v>128</v>
      </c>
    </row>
    <row r="588" spans="2:65" s="11" customFormat="1" ht="13.5">
      <c r="B588" s="204"/>
      <c r="C588" s="205"/>
      <c r="D588" s="206" t="s">
        <v>137</v>
      </c>
      <c r="E588" s="207" t="s">
        <v>23</v>
      </c>
      <c r="F588" s="208" t="s">
        <v>747</v>
      </c>
      <c r="G588" s="205"/>
      <c r="H588" s="209">
        <v>6.48</v>
      </c>
      <c r="I588" s="210"/>
      <c r="J588" s="205"/>
      <c r="K588" s="205"/>
      <c r="L588" s="211"/>
      <c r="M588" s="212"/>
      <c r="N588" s="213"/>
      <c r="O588" s="213"/>
      <c r="P588" s="213"/>
      <c r="Q588" s="213"/>
      <c r="R588" s="213"/>
      <c r="S588" s="213"/>
      <c r="T588" s="214"/>
      <c r="AT588" s="215" t="s">
        <v>137</v>
      </c>
      <c r="AU588" s="215" t="s">
        <v>85</v>
      </c>
      <c r="AV588" s="11" t="s">
        <v>85</v>
      </c>
      <c r="AW588" s="11" t="s">
        <v>38</v>
      </c>
      <c r="AX588" s="11" t="s">
        <v>75</v>
      </c>
      <c r="AY588" s="215" t="s">
        <v>128</v>
      </c>
    </row>
    <row r="589" spans="2:65" s="11" customFormat="1" ht="13.5">
      <c r="B589" s="204"/>
      <c r="C589" s="205"/>
      <c r="D589" s="206" t="s">
        <v>137</v>
      </c>
      <c r="E589" s="207" t="s">
        <v>23</v>
      </c>
      <c r="F589" s="208" t="s">
        <v>748</v>
      </c>
      <c r="G589" s="205"/>
      <c r="H589" s="209">
        <v>6.48</v>
      </c>
      <c r="I589" s="210"/>
      <c r="J589" s="205"/>
      <c r="K589" s="205"/>
      <c r="L589" s="211"/>
      <c r="M589" s="212"/>
      <c r="N589" s="213"/>
      <c r="O589" s="213"/>
      <c r="P589" s="213"/>
      <c r="Q589" s="213"/>
      <c r="R589" s="213"/>
      <c r="S589" s="213"/>
      <c r="T589" s="214"/>
      <c r="AT589" s="215" t="s">
        <v>137</v>
      </c>
      <c r="AU589" s="215" t="s">
        <v>85</v>
      </c>
      <c r="AV589" s="11" t="s">
        <v>85</v>
      </c>
      <c r="AW589" s="11" t="s">
        <v>38</v>
      </c>
      <c r="AX589" s="11" t="s">
        <v>75</v>
      </c>
      <c r="AY589" s="215" t="s">
        <v>128</v>
      </c>
    </row>
    <row r="590" spans="2:65" s="11" customFormat="1" ht="13.5">
      <c r="B590" s="204"/>
      <c r="C590" s="205"/>
      <c r="D590" s="206" t="s">
        <v>137</v>
      </c>
      <c r="E590" s="207" t="s">
        <v>23</v>
      </c>
      <c r="F590" s="208" t="s">
        <v>749</v>
      </c>
      <c r="G590" s="205"/>
      <c r="H590" s="209">
        <v>47.04</v>
      </c>
      <c r="I590" s="210"/>
      <c r="J590" s="205"/>
      <c r="K590" s="205"/>
      <c r="L590" s="211"/>
      <c r="M590" s="212"/>
      <c r="N590" s="213"/>
      <c r="O590" s="213"/>
      <c r="P590" s="213"/>
      <c r="Q590" s="213"/>
      <c r="R590" s="213"/>
      <c r="S590" s="213"/>
      <c r="T590" s="214"/>
      <c r="AT590" s="215" t="s">
        <v>137</v>
      </c>
      <c r="AU590" s="215" t="s">
        <v>85</v>
      </c>
      <c r="AV590" s="11" t="s">
        <v>85</v>
      </c>
      <c r="AW590" s="11" t="s">
        <v>38</v>
      </c>
      <c r="AX590" s="11" t="s">
        <v>75</v>
      </c>
      <c r="AY590" s="215" t="s">
        <v>128</v>
      </c>
    </row>
    <row r="591" spans="2:65" s="11" customFormat="1" ht="13.5">
      <c r="B591" s="204"/>
      <c r="C591" s="205"/>
      <c r="D591" s="206" t="s">
        <v>137</v>
      </c>
      <c r="E591" s="207" t="s">
        <v>23</v>
      </c>
      <c r="F591" s="208" t="s">
        <v>750</v>
      </c>
      <c r="G591" s="205"/>
      <c r="H591" s="209">
        <v>26.88</v>
      </c>
      <c r="I591" s="210"/>
      <c r="J591" s="205"/>
      <c r="K591" s="205"/>
      <c r="L591" s="211"/>
      <c r="M591" s="212"/>
      <c r="N591" s="213"/>
      <c r="O591" s="213"/>
      <c r="P591" s="213"/>
      <c r="Q591" s="213"/>
      <c r="R591" s="213"/>
      <c r="S591" s="213"/>
      <c r="T591" s="214"/>
      <c r="AT591" s="215" t="s">
        <v>137</v>
      </c>
      <c r="AU591" s="215" t="s">
        <v>85</v>
      </c>
      <c r="AV591" s="11" t="s">
        <v>85</v>
      </c>
      <c r="AW591" s="11" t="s">
        <v>38</v>
      </c>
      <c r="AX591" s="11" t="s">
        <v>75</v>
      </c>
      <c r="AY591" s="215" t="s">
        <v>128</v>
      </c>
    </row>
    <row r="592" spans="2:65" s="11" customFormat="1" ht="13.5">
      <c r="B592" s="204"/>
      <c r="C592" s="205"/>
      <c r="D592" s="206" t="s">
        <v>137</v>
      </c>
      <c r="E592" s="207" t="s">
        <v>23</v>
      </c>
      <c r="F592" s="208" t="s">
        <v>751</v>
      </c>
      <c r="G592" s="205"/>
      <c r="H592" s="209">
        <v>34.799999999999997</v>
      </c>
      <c r="I592" s="210"/>
      <c r="J592" s="205"/>
      <c r="K592" s="205"/>
      <c r="L592" s="211"/>
      <c r="M592" s="212"/>
      <c r="N592" s="213"/>
      <c r="O592" s="213"/>
      <c r="P592" s="213"/>
      <c r="Q592" s="213"/>
      <c r="R592" s="213"/>
      <c r="S592" s="213"/>
      <c r="T592" s="214"/>
      <c r="AT592" s="215" t="s">
        <v>137</v>
      </c>
      <c r="AU592" s="215" t="s">
        <v>85</v>
      </c>
      <c r="AV592" s="11" t="s">
        <v>85</v>
      </c>
      <c r="AW592" s="11" t="s">
        <v>38</v>
      </c>
      <c r="AX592" s="11" t="s">
        <v>75</v>
      </c>
      <c r="AY592" s="215" t="s">
        <v>128</v>
      </c>
    </row>
    <row r="593" spans="2:51" s="11" customFormat="1" ht="13.5">
      <c r="B593" s="204"/>
      <c r="C593" s="205"/>
      <c r="D593" s="206" t="s">
        <v>137</v>
      </c>
      <c r="E593" s="207" t="s">
        <v>23</v>
      </c>
      <c r="F593" s="208" t="s">
        <v>752</v>
      </c>
      <c r="G593" s="205"/>
      <c r="H593" s="209">
        <v>34.799999999999997</v>
      </c>
      <c r="I593" s="210"/>
      <c r="J593" s="205"/>
      <c r="K593" s="205"/>
      <c r="L593" s="211"/>
      <c r="M593" s="212"/>
      <c r="N593" s="213"/>
      <c r="O593" s="213"/>
      <c r="P593" s="213"/>
      <c r="Q593" s="213"/>
      <c r="R593" s="213"/>
      <c r="S593" s="213"/>
      <c r="T593" s="214"/>
      <c r="AT593" s="215" t="s">
        <v>137</v>
      </c>
      <c r="AU593" s="215" t="s">
        <v>85</v>
      </c>
      <c r="AV593" s="11" t="s">
        <v>85</v>
      </c>
      <c r="AW593" s="11" t="s">
        <v>38</v>
      </c>
      <c r="AX593" s="11" t="s">
        <v>75</v>
      </c>
      <c r="AY593" s="215" t="s">
        <v>128</v>
      </c>
    </row>
    <row r="594" spans="2:51" s="11" customFormat="1" ht="13.5">
      <c r="B594" s="204"/>
      <c r="C594" s="205"/>
      <c r="D594" s="206" t="s">
        <v>137</v>
      </c>
      <c r="E594" s="207" t="s">
        <v>23</v>
      </c>
      <c r="F594" s="208" t="s">
        <v>753</v>
      </c>
      <c r="G594" s="205"/>
      <c r="H594" s="209">
        <v>8.07</v>
      </c>
      <c r="I594" s="210"/>
      <c r="J594" s="205"/>
      <c r="K594" s="205"/>
      <c r="L594" s="211"/>
      <c r="M594" s="212"/>
      <c r="N594" s="213"/>
      <c r="O594" s="213"/>
      <c r="P594" s="213"/>
      <c r="Q594" s="213"/>
      <c r="R594" s="213"/>
      <c r="S594" s="213"/>
      <c r="T594" s="214"/>
      <c r="AT594" s="215" t="s">
        <v>137</v>
      </c>
      <c r="AU594" s="215" t="s">
        <v>85</v>
      </c>
      <c r="AV594" s="11" t="s">
        <v>85</v>
      </c>
      <c r="AW594" s="11" t="s">
        <v>38</v>
      </c>
      <c r="AX594" s="11" t="s">
        <v>75</v>
      </c>
      <c r="AY594" s="215" t="s">
        <v>128</v>
      </c>
    </row>
    <row r="595" spans="2:51" s="11" customFormat="1" ht="13.5">
      <c r="B595" s="204"/>
      <c r="C595" s="205"/>
      <c r="D595" s="206" t="s">
        <v>137</v>
      </c>
      <c r="E595" s="207" t="s">
        <v>23</v>
      </c>
      <c r="F595" s="208" t="s">
        <v>754</v>
      </c>
      <c r="G595" s="205"/>
      <c r="H595" s="209">
        <v>8.07</v>
      </c>
      <c r="I595" s="210"/>
      <c r="J595" s="205"/>
      <c r="K595" s="205"/>
      <c r="L595" s="211"/>
      <c r="M595" s="212"/>
      <c r="N595" s="213"/>
      <c r="O595" s="213"/>
      <c r="P595" s="213"/>
      <c r="Q595" s="213"/>
      <c r="R595" s="213"/>
      <c r="S595" s="213"/>
      <c r="T595" s="214"/>
      <c r="AT595" s="215" t="s">
        <v>137</v>
      </c>
      <c r="AU595" s="215" t="s">
        <v>85</v>
      </c>
      <c r="AV595" s="11" t="s">
        <v>85</v>
      </c>
      <c r="AW595" s="11" t="s">
        <v>38</v>
      </c>
      <c r="AX595" s="11" t="s">
        <v>75</v>
      </c>
      <c r="AY595" s="215" t="s">
        <v>128</v>
      </c>
    </row>
    <row r="596" spans="2:51" s="11" customFormat="1" ht="13.5">
      <c r="B596" s="204"/>
      <c r="C596" s="205"/>
      <c r="D596" s="206" t="s">
        <v>137</v>
      </c>
      <c r="E596" s="207" t="s">
        <v>23</v>
      </c>
      <c r="F596" s="208" t="s">
        <v>755</v>
      </c>
      <c r="G596" s="205"/>
      <c r="H596" s="209">
        <v>97.92</v>
      </c>
      <c r="I596" s="210"/>
      <c r="J596" s="205"/>
      <c r="K596" s="205"/>
      <c r="L596" s="211"/>
      <c r="M596" s="212"/>
      <c r="N596" s="213"/>
      <c r="O596" s="213"/>
      <c r="P596" s="213"/>
      <c r="Q596" s="213"/>
      <c r="R596" s="213"/>
      <c r="S596" s="213"/>
      <c r="T596" s="214"/>
      <c r="AT596" s="215" t="s">
        <v>137</v>
      </c>
      <c r="AU596" s="215" t="s">
        <v>85</v>
      </c>
      <c r="AV596" s="11" t="s">
        <v>85</v>
      </c>
      <c r="AW596" s="11" t="s">
        <v>38</v>
      </c>
      <c r="AX596" s="11" t="s">
        <v>75</v>
      </c>
      <c r="AY596" s="215" t="s">
        <v>128</v>
      </c>
    </row>
    <row r="597" spans="2:51" s="11" customFormat="1" ht="13.5">
      <c r="B597" s="204"/>
      <c r="C597" s="205"/>
      <c r="D597" s="206" t="s">
        <v>137</v>
      </c>
      <c r="E597" s="207" t="s">
        <v>23</v>
      </c>
      <c r="F597" s="208" t="s">
        <v>756</v>
      </c>
      <c r="G597" s="205"/>
      <c r="H597" s="209">
        <v>97.92</v>
      </c>
      <c r="I597" s="210"/>
      <c r="J597" s="205"/>
      <c r="K597" s="205"/>
      <c r="L597" s="211"/>
      <c r="M597" s="212"/>
      <c r="N597" s="213"/>
      <c r="O597" s="213"/>
      <c r="P597" s="213"/>
      <c r="Q597" s="213"/>
      <c r="R597" s="213"/>
      <c r="S597" s="213"/>
      <c r="T597" s="214"/>
      <c r="AT597" s="215" t="s">
        <v>137</v>
      </c>
      <c r="AU597" s="215" t="s">
        <v>85</v>
      </c>
      <c r="AV597" s="11" t="s">
        <v>85</v>
      </c>
      <c r="AW597" s="11" t="s">
        <v>38</v>
      </c>
      <c r="AX597" s="11" t="s">
        <v>75</v>
      </c>
      <c r="AY597" s="215" t="s">
        <v>128</v>
      </c>
    </row>
    <row r="598" spans="2:51" s="11" customFormat="1" ht="13.5">
      <c r="B598" s="204"/>
      <c r="C598" s="205"/>
      <c r="D598" s="206" t="s">
        <v>137</v>
      </c>
      <c r="E598" s="207" t="s">
        <v>23</v>
      </c>
      <c r="F598" s="208" t="s">
        <v>757</v>
      </c>
      <c r="G598" s="205"/>
      <c r="H598" s="209">
        <v>12.48</v>
      </c>
      <c r="I598" s="210"/>
      <c r="J598" s="205"/>
      <c r="K598" s="205"/>
      <c r="L598" s="211"/>
      <c r="M598" s="212"/>
      <c r="N598" s="213"/>
      <c r="O598" s="213"/>
      <c r="P598" s="213"/>
      <c r="Q598" s="213"/>
      <c r="R598" s="213"/>
      <c r="S598" s="213"/>
      <c r="T598" s="214"/>
      <c r="AT598" s="215" t="s">
        <v>137</v>
      </c>
      <c r="AU598" s="215" t="s">
        <v>85</v>
      </c>
      <c r="AV598" s="11" t="s">
        <v>85</v>
      </c>
      <c r="AW598" s="11" t="s">
        <v>38</v>
      </c>
      <c r="AX598" s="11" t="s">
        <v>75</v>
      </c>
      <c r="AY598" s="215" t="s">
        <v>128</v>
      </c>
    </row>
    <row r="599" spans="2:51" s="11" customFormat="1" ht="13.5">
      <c r="B599" s="204"/>
      <c r="C599" s="205"/>
      <c r="D599" s="206" t="s">
        <v>137</v>
      </c>
      <c r="E599" s="207" t="s">
        <v>23</v>
      </c>
      <c r="F599" s="208" t="s">
        <v>758</v>
      </c>
      <c r="G599" s="205"/>
      <c r="H599" s="209">
        <v>13.44</v>
      </c>
      <c r="I599" s="210"/>
      <c r="J599" s="205"/>
      <c r="K599" s="205"/>
      <c r="L599" s="211"/>
      <c r="M599" s="212"/>
      <c r="N599" s="213"/>
      <c r="O599" s="213"/>
      <c r="P599" s="213"/>
      <c r="Q599" s="213"/>
      <c r="R599" s="213"/>
      <c r="S599" s="213"/>
      <c r="T599" s="214"/>
      <c r="AT599" s="215" t="s">
        <v>137</v>
      </c>
      <c r="AU599" s="215" t="s">
        <v>85</v>
      </c>
      <c r="AV599" s="11" t="s">
        <v>85</v>
      </c>
      <c r="AW599" s="11" t="s">
        <v>38</v>
      </c>
      <c r="AX599" s="11" t="s">
        <v>75</v>
      </c>
      <c r="AY599" s="215" t="s">
        <v>128</v>
      </c>
    </row>
    <row r="600" spans="2:51" s="11" customFormat="1" ht="13.5">
      <c r="B600" s="204"/>
      <c r="C600" s="205"/>
      <c r="D600" s="206" t="s">
        <v>137</v>
      </c>
      <c r="E600" s="207" t="s">
        <v>23</v>
      </c>
      <c r="F600" s="208" t="s">
        <v>759</v>
      </c>
      <c r="G600" s="205"/>
      <c r="H600" s="209">
        <v>12.48</v>
      </c>
      <c r="I600" s="210"/>
      <c r="J600" s="205"/>
      <c r="K600" s="205"/>
      <c r="L600" s="211"/>
      <c r="M600" s="212"/>
      <c r="N600" s="213"/>
      <c r="O600" s="213"/>
      <c r="P600" s="213"/>
      <c r="Q600" s="213"/>
      <c r="R600" s="213"/>
      <c r="S600" s="213"/>
      <c r="T600" s="214"/>
      <c r="AT600" s="215" t="s">
        <v>137</v>
      </c>
      <c r="AU600" s="215" t="s">
        <v>85</v>
      </c>
      <c r="AV600" s="11" t="s">
        <v>85</v>
      </c>
      <c r="AW600" s="11" t="s">
        <v>38</v>
      </c>
      <c r="AX600" s="11" t="s">
        <v>75</v>
      </c>
      <c r="AY600" s="215" t="s">
        <v>128</v>
      </c>
    </row>
    <row r="601" spans="2:51" s="11" customFormat="1" ht="13.5">
      <c r="B601" s="204"/>
      <c r="C601" s="205"/>
      <c r="D601" s="206" t="s">
        <v>137</v>
      </c>
      <c r="E601" s="207" t="s">
        <v>23</v>
      </c>
      <c r="F601" s="208" t="s">
        <v>760</v>
      </c>
      <c r="G601" s="205"/>
      <c r="H601" s="209">
        <v>13.44</v>
      </c>
      <c r="I601" s="210"/>
      <c r="J601" s="205"/>
      <c r="K601" s="205"/>
      <c r="L601" s="211"/>
      <c r="M601" s="212"/>
      <c r="N601" s="213"/>
      <c r="O601" s="213"/>
      <c r="P601" s="213"/>
      <c r="Q601" s="213"/>
      <c r="R601" s="213"/>
      <c r="S601" s="213"/>
      <c r="T601" s="214"/>
      <c r="AT601" s="215" t="s">
        <v>137</v>
      </c>
      <c r="AU601" s="215" t="s">
        <v>85</v>
      </c>
      <c r="AV601" s="11" t="s">
        <v>85</v>
      </c>
      <c r="AW601" s="11" t="s">
        <v>38</v>
      </c>
      <c r="AX601" s="11" t="s">
        <v>75</v>
      </c>
      <c r="AY601" s="215" t="s">
        <v>128</v>
      </c>
    </row>
    <row r="602" spans="2:51" s="11" customFormat="1" ht="13.5">
      <c r="B602" s="204"/>
      <c r="C602" s="205"/>
      <c r="D602" s="206" t="s">
        <v>137</v>
      </c>
      <c r="E602" s="207" t="s">
        <v>23</v>
      </c>
      <c r="F602" s="208" t="s">
        <v>761</v>
      </c>
      <c r="G602" s="205"/>
      <c r="H602" s="209">
        <v>6.72</v>
      </c>
      <c r="I602" s="210"/>
      <c r="J602" s="205"/>
      <c r="K602" s="205"/>
      <c r="L602" s="211"/>
      <c r="M602" s="212"/>
      <c r="N602" s="213"/>
      <c r="O602" s="213"/>
      <c r="P602" s="213"/>
      <c r="Q602" s="213"/>
      <c r="R602" s="213"/>
      <c r="S602" s="213"/>
      <c r="T602" s="214"/>
      <c r="AT602" s="215" t="s">
        <v>137</v>
      </c>
      <c r="AU602" s="215" t="s">
        <v>85</v>
      </c>
      <c r="AV602" s="11" t="s">
        <v>85</v>
      </c>
      <c r="AW602" s="11" t="s">
        <v>38</v>
      </c>
      <c r="AX602" s="11" t="s">
        <v>75</v>
      </c>
      <c r="AY602" s="215" t="s">
        <v>128</v>
      </c>
    </row>
    <row r="603" spans="2:51" s="11" customFormat="1" ht="13.5">
      <c r="B603" s="204"/>
      <c r="C603" s="205"/>
      <c r="D603" s="206" t="s">
        <v>137</v>
      </c>
      <c r="E603" s="207" t="s">
        <v>23</v>
      </c>
      <c r="F603" s="208" t="s">
        <v>762</v>
      </c>
      <c r="G603" s="205"/>
      <c r="H603" s="209">
        <v>32.64</v>
      </c>
      <c r="I603" s="210"/>
      <c r="J603" s="205"/>
      <c r="K603" s="205"/>
      <c r="L603" s="211"/>
      <c r="M603" s="212"/>
      <c r="N603" s="213"/>
      <c r="O603" s="213"/>
      <c r="P603" s="213"/>
      <c r="Q603" s="213"/>
      <c r="R603" s="213"/>
      <c r="S603" s="213"/>
      <c r="T603" s="214"/>
      <c r="AT603" s="215" t="s">
        <v>137</v>
      </c>
      <c r="AU603" s="215" t="s">
        <v>85</v>
      </c>
      <c r="AV603" s="11" t="s">
        <v>85</v>
      </c>
      <c r="AW603" s="11" t="s">
        <v>38</v>
      </c>
      <c r="AX603" s="11" t="s">
        <v>75</v>
      </c>
      <c r="AY603" s="215" t="s">
        <v>128</v>
      </c>
    </row>
    <row r="604" spans="2:51" s="11" customFormat="1" ht="13.5">
      <c r="B604" s="204"/>
      <c r="C604" s="205"/>
      <c r="D604" s="206" t="s">
        <v>137</v>
      </c>
      <c r="E604" s="207" t="s">
        <v>23</v>
      </c>
      <c r="F604" s="208" t="s">
        <v>763</v>
      </c>
      <c r="G604" s="205"/>
      <c r="H604" s="209">
        <v>9.6</v>
      </c>
      <c r="I604" s="210"/>
      <c r="J604" s="205"/>
      <c r="K604" s="205"/>
      <c r="L604" s="211"/>
      <c r="M604" s="212"/>
      <c r="N604" s="213"/>
      <c r="O604" s="213"/>
      <c r="P604" s="213"/>
      <c r="Q604" s="213"/>
      <c r="R604" s="213"/>
      <c r="S604" s="213"/>
      <c r="T604" s="214"/>
      <c r="AT604" s="215" t="s">
        <v>137</v>
      </c>
      <c r="AU604" s="215" t="s">
        <v>85</v>
      </c>
      <c r="AV604" s="11" t="s">
        <v>85</v>
      </c>
      <c r="AW604" s="11" t="s">
        <v>38</v>
      </c>
      <c r="AX604" s="11" t="s">
        <v>75</v>
      </c>
      <c r="AY604" s="215" t="s">
        <v>128</v>
      </c>
    </row>
    <row r="605" spans="2:51" s="11" customFormat="1" ht="13.5">
      <c r="B605" s="204"/>
      <c r="C605" s="205"/>
      <c r="D605" s="206" t="s">
        <v>137</v>
      </c>
      <c r="E605" s="207" t="s">
        <v>23</v>
      </c>
      <c r="F605" s="208" t="s">
        <v>764</v>
      </c>
      <c r="G605" s="205"/>
      <c r="H605" s="209">
        <v>26.88</v>
      </c>
      <c r="I605" s="210"/>
      <c r="J605" s="205"/>
      <c r="K605" s="205"/>
      <c r="L605" s="211"/>
      <c r="M605" s="212"/>
      <c r="N605" s="213"/>
      <c r="O605" s="213"/>
      <c r="P605" s="213"/>
      <c r="Q605" s="213"/>
      <c r="R605" s="213"/>
      <c r="S605" s="213"/>
      <c r="T605" s="214"/>
      <c r="AT605" s="215" t="s">
        <v>137</v>
      </c>
      <c r="AU605" s="215" t="s">
        <v>85</v>
      </c>
      <c r="AV605" s="11" t="s">
        <v>85</v>
      </c>
      <c r="AW605" s="11" t="s">
        <v>38</v>
      </c>
      <c r="AX605" s="11" t="s">
        <v>75</v>
      </c>
      <c r="AY605" s="215" t="s">
        <v>128</v>
      </c>
    </row>
    <row r="606" spans="2:51" s="11" customFormat="1" ht="13.5">
      <c r="B606" s="204"/>
      <c r="C606" s="205"/>
      <c r="D606" s="206" t="s">
        <v>137</v>
      </c>
      <c r="E606" s="207" t="s">
        <v>23</v>
      </c>
      <c r="F606" s="208" t="s">
        <v>765</v>
      </c>
      <c r="G606" s="205"/>
      <c r="H606" s="209">
        <v>26.88</v>
      </c>
      <c r="I606" s="210"/>
      <c r="J606" s="205"/>
      <c r="K606" s="205"/>
      <c r="L606" s="211"/>
      <c r="M606" s="212"/>
      <c r="N606" s="213"/>
      <c r="O606" s="213"/>
      <c r="P606" s="213"/>
      <c r="Q606" s="213"/>
      <c r="R606" s="213"/>
      <c r="S606" s="213"/>
      <c r="T606" s="214"/>
      <c r="AT606" s="215" t="s">
        <v>137</v>
      </c>
      <c r="AU606" s="215" t="s">
        <v>85</v>
      </c>
      <c r="AV606" s="11" t="s">
        <v>85</v>
      </c>
      <c r="AW606" s="11" t="s">
        <v>38</v>
      </c>
      <c r="AX606" s="11" t="s">
        <v>75</v>
      </c>
      <c r="AY606" s="215" t="s">
        <v>128</v>
      </c>
    </row>
    <row r="607" spans="2:51" s="11" customFormat="1" ht="13.5">
      <c r="B607" s="204"/>
      <c r="C607" s="205"/>
      <c r="D607" s="206" t="s">
        <v>137</v>
      </c>
      <c r="E607" s="207" t="s">
        <v>23</v>
      </c>
      <c r="F607" s="208" t="s">
        <v>766</v>
      </c>
      <c r="G607" s="205"/>
      <c r="H607" s="209">
        <v>13.44</v>
      </c>
      <c r="I607" s="210"/>
      <c r="J607" s="205"/>
      <c r="K607" s="205"/>
      <c r="L607" s="211"/>
      <c r="M607" s="212"/>
      <c r="N607" s="213"/>
      <c r="O607" s="213"/>
      <c r="P607" s="213"/>
      <c r="Q607" s="213"/>
      <c r="R607" s="213"/>
      <c r="S607" s="213"/>
      <c r="T607" s="214"/>
      <c r="AT607" s="215" t="s">
        <v>137</v>
      </c>
      <c r="AU607" s="215" t="s">
        <v>85</v>
      </c>
      <c r="AV607" s="11" t="s">
        <v>85</v>
      </c>
      <c r="AW607" s="11" t="s">
        <v>38</v>
      </c>
      <c r="AX607" s="11" t="s">
        <v>75</v>
      </c>
      <c r="AY607" s="215" t="s">
        <v>128</v>
      </c>
    </row>
    <row r="608" spans="2:51" s="11" customFormat="1" ht="13.5">
      <c r="B608" s="204"/>
      <c r="C608" s="205"/>
      <c r="D608" s="206" t="s">
        <v>137</v>
      </c>
      <c r="E608" s="207" t="s">
        <v>23</v>
      </c>
      <c r="F608" s="208" t="s">
        <v>767</v>
      </c>
      <c r="G608" s="205"/>
      <c r="H608" s="209">
        <v>13.44</v>
      </c>
      <c r="I608" s="210"/>
      <c r="J608" s="205"/>
      <c r="K608" s="205"/>
      <c r="L608" s="211"/>
      <c r="M608" s="212"/>
      <c r="N608" s="213"/>
      <c r="O608" s="213"/>
      <c r="P608" s="213"/>
      <c r="Q608" s="213"/>
      <c r="R608" s="213"/>
      <c r="S608" s="213"/>
      <c r="T608" s="214"/>
      <c r="AT608" s="215" t="s">
        <v>137</v>
      </c>
      <c r="AU608" s="215" t="s">
        <v>85</v>
      </c>
      <c r="AV608" s="11" t="s">
        <v>85</v>
      </c>
      <c r="AW608" s="11" t="s">
        <v>38</v>
      </c>
      <c r="AX608" s="11" t="s">
        <v>75</v>
      </c>
      <c r="AY608" s="215" t="s">
        <v>128</v>
      </c>
    </row>
    <row r="609" spans="2:65" s="11" customFormat="1" ht="13.5">
      <c r="B609" s="204"/>
      <c r="C609" s="205"/>
      <c r="D609" s="206" t="s">
        <v>137</v>
      </c>
      <c r="E609" s="207" t="s">
        <v>23</v>
      </c>
      <c r="F609" s="208" t="s">
        <v>768</v>
      </c>
      <c r="G609" s="205"/>
      <c r="H609" s="209">
        <v>13.44</v>
      </c>
      <c r="I609" s="210"/>
      <c r="J609" s="205"/>
      <c r="K609" s="205"/>
      <c r="L609" s="211"/>
      <c r="M609" s="212"/>
      <c r="N609" s="213"/>
      <c r="O609" s="213"/>
      <c r="P609" s="213"/>
      <c r="Q609" s="213"/>
      <c r="R609" s="213"/>
      <c r="S609" s="213"/>
      <c r="T609" s="214"/>
      <c r="AT609" s="215" t="s">
        <v>137</v>
      </c>
      <c r="AU609" s="215" t="s">
        <v>85</v>
      </c>
      <c r="AV609" s="11" t="s">
        <v>85</v>
      </c>
      <c r="AW609" s="11" t="s">
        <v>38</v>
      </c>
      <c r="AX609" s="11" t="s">
        <v>75</v>
      </c>
      <c r="AY609" s="215" t="s">
        <v>128</v>
      </c>
    </row>
    <row r="610" spans="2:65" s="11" customFormat="1" ht="13.5">
      <c r="B610" s="204"/>
      <c r="C610" s="205"/>
      <c r="D610" s="206" t="s">
        <v>137</v>
      </c>
      <c r="E610" s="207" t="s">
        <v>23</v>
      </c>
      <c r="F610" s="208" t="s">
        <v>769</v>
      </c>
      <c r="G610" s="205"/>
      <c r="H610" s="209">
        <v>13.44</v>
      </c>
      <c r="I610" s="210"/>
      <c r="J610" s="205"/>
      <c r="K610" s="205"/>
      <c r="L610" s="211"/>
      <c r="M610" s="212"/>
      <c r="N610" s="213"/>
      <c r="O610" s="213"/>
      <c r="P610" s="213"/>
      <c r="Q610" s="213"/>
      <c r="R610" s="213"/>
      <c r="S610" s="213"/>
      <c r="T610" s="214"/>
      <c r="AT610" s="215" t="s">
        <v>137</v>
      </c>
      <c r="AU610" s="215" t="s">
        <v>85</v>
      </c>
      <c r="AV610" s="11" t="s">
        <v>85</v>
      </c>
      <c r="AW610" s="11" t="s">
        <v>38</v>
      </c>
      <c r="AX610" s="11" t="s">
        <v>75</v>
      </c>
      <c r="AY610" s="215" t="s">
        <v>128</v>
      </c>
    </row>
    <row r="611" spans="2:65" s="11" customFormat="1" ht="13.5">
      <c r="B611" s="204"/>
      <c r="C611" s="205"/>
      <c r="D611" s="206" t="s">
        <v>137</v>
      </c>
      <c r="E611" s="207" t="s">
        <v>23</v>
      </c>
      <c r="F611" s="208" t="s">
        <v>770</v>
      </c>
      <c r="G611" s="205"/>
      <c r="H611" s="209">
        <v>1.44</v>
      </c>
      <c r="I611" s="210"/>
      <c r="J611" s="205"/>
      <c r="K611" s="205"/>
      <c r="L611" s="211"/>
      <c r="M611" s="212"/>
      <c r="N611" s="213"/>
      <c r="O611" s="213"/>
      <c r="P611" s="213"/>
      <c r="Q611" s="213"/>
      <c r="R611" s="213"/>
      <c r="S611" s="213"/>
      <c r="T611" s="214"/>
      <c r="AT611" s="215" t="s">
        <v>137</v>
      </c>
      <c r="AU611" s="215" t="s">
        <v>85</v>
      </c>
      <c r="AV611" s="11" t="s">
        <v>85</v>
      </c>
      <c r="AW611" s="11" t="s">
        <v>38</v>
      </c>
      <c r="AX611" s="11" t="s">
        <v>75</v>
      </c>
      <c r="AY611" s="215" t="s">
        <v>128</v>
      </c>
    </row>
    <row r="612" spans="2:65" s="11" customFormat="1" ht="13.5">
      <c r="B612" s="204"/>
      <c r="C612" s="205"/>
      <c r="D612" s="206" t="s">
        <v>137</v>
      </c>
      <c r="E612" s="207" t="s">
        <v>23</v>
      </c>
      <c r="F612" s="208" t="s">
        <v>771</v>
      </c>
      <c r="G612" s="205"/>
      <c r="H612" s="209">
        <v>1.44</v>
      </c>
      <c r="I612" s="210"/>
      <c r="J612" s="205"/>
      <c r="K612" s="205"/>
      <c r="L612" s="211"/>
      <c r="M612" s="212"/>
      <c r="N612" s="213"/>
      <c r="O612" s="213"/>
      <c r="P612" s="213"/>
      <c r="Q612" s="213"/>
      <c r="R612" s="213"/>
      <c r="S612" s="213"/>
      <c r="T612" s="214"/>
      <c r="AT612" s="215" t="s">
        <v>137</v>
      </c>
      <c r="AU612" s="215" t="s">
        <v>85</v>
      </c>
      <c r="AV612" s="11" t="s">
        <v>85</v>
      </c>
      <c r="AW612" s="11" t="s">
        <v>38</v>
      </c>
      <c r="AX612" s="11" t="s">
        <v>75</v>
      </c>
      <c r="AY612" s="215" t="s">
        <v>128</v>
      </c>
    </row>
    <row r="613" spans="2:65" s="11" customFormat="1" ht="13.5">
      <c r="B613" s="204"/>
      <c r="C613" s="205"/>
      <c r="D613" s="206" t="s">
        <v>137</v>
      </c>
      <c r="E613" s="207" t="s">
        <v>23</v>
      </c>
      <c r="F613" s="208" t="s">
        <v>772</v>
      </c>
      <c r="G613" s="205"/>
      <c r="H613" s="209">
        <v>10.5</v>
      </c>
      <c r="I613" s="210"/>
      <c r="J613" s="205"/>
      <c r="K613" s="205"/>
      <c r="L613" s="211"/>
      <c r="M613" s="212"/>
      <c r="N613" s="213"/>
      <c r="O613" s="213"/>
      <c r="P613" s="213"/>
      <c r="Q613" s="213"/>
      <c r="R613" s="213"/>
      <c r="S613" s="213"/>
      <c r="T613" s="214"/>
      <c r="AT613" s="215" t="s">
        <v>137</v>
      </c>
      <c r="AU613" s="215" t="s">
        <v>85</v>
      </c>
      <c r="AV613" s="11" t="s">
        <v>85</v>
      </c>
      <c r="AW613" s="11" t="s">
        <v>38</v>
      </c>
      <c r="AX613" s="11" t="s">
        <v>75</v>
      </c>
      <c r="AY613" s="215" t="s">
        <v>128</v>
      </c>
    </row>
    <row r="614" spans="2:65" s="11" customFormat="1" ht="13.5">
      <c r="B614" s="204"/>
      <c r="C614" s="205"/>
      <c r="D614" s="206" t="s">
        <v>137</v>
      </c>
      <c r="E614" s="207" t="s">
        <v>23</v>
      </c>
      <c r="F614" s="208" t="s">
        <v>773</v>
      </c>
      <c r="G614" s="205"/>
      <c r="H614" s="209">
        <v>10.5</v>
      </c>
      <c r="I614" s="210"/>
      <c r="J614" s="205"/>
      <c r="K614" s="205"/>
      <c r="L614" s="211"/>
      <c r="M614" s="212"/>
      <c r="N614" s="213"/>
      <c r="O614" s="213"/>
      <c r="P614" s="213"/>
      <c r="Q614" s="213"/>
      <c r="R614" s="213"/>
      <c r="S614" s="213"/>
      <c r="T614" s="214"/>
      <c r="AT614" s="215" t="s">
        <v>137</v>
      </c>
      <c r="AU614" s="215" t="s">
        <v>85</v>
      </c>
      <c r="AV614" s="11" t="s">
        <v>85</v>
      </c>
      <c r="AW614" s="11" t="s">
        <v>38</v>
      </c>
      <c r="AX614" s="11" t="s">
        <v>75</v>
      </c>
      <c r="AY614" s="215" t="s">
        <v>128</v>
      </c>
    </row>
    <row r="615" spans="2:65" s="11" customFormat="1" ht="13.5">
      <c r="B615" s="204"/>
      <c r="C615" s="205"/>
      <c r="D615" s="206" t="s">
        <v>137</v>
      </c>
      <c r="E615" s="207" t="s">
        <v>23</v>
      </c>
      <c r="F615" s="208" t="s">
        <v>774</v>
      </c>
      <c r="G615" s="205"/>
      <c r="H615" s="209">
        <v>10.5</v>
      </c>
      <c r="I615" s="210"/>
      <c r="J615" s="205"/>
      <c r="K615" s="205"/>
      <c r="L615" s="211"/>
      <c r="M615" s="212"/>
      <c r="N615" s="213"/>
      <c r="O615" s="213"/>
      <c r="P615" s="213"/>
      <c r="Q615" s="213"/>
      <c r="R615" s="213"/>
      <c r="S615" s="213"/>
      <c r="T615" s="214"/>
      <c r="AT615" s="215" t="s">
        <v>137</v>
      </c>
      <c r="AU615" s="215" t="s">
        <v>85</v>
      </c>
      <c r="AV615" s="11" t="s">
        <v>85</v>
      </c>
      <c r="AW615" s="11" t="s">
        <v>38</v>
      </c>
      <c r="AX615" s="11" t="s">
        <v>75</v>
      </c>
      <c r="AY615" s="215" t="s">
        <v>128</v>
      </c>
    </row>
    <row r="616" spans="2:65" s="11" customFormat="1" ht="13.5">
      <c r="B616" s="204"/>
      <c r="C616" s="205"/>
      <c r="D616" s="206" t="s">
        <v>137</v>
      </c>
      <c r="E616" s="207" t="s">
        <v>23</v>
      </c>
      <c r="F616" s="208" t="s">
        <v>775</v>
      </c>
      <c r="G616" s="205"/>
      <c r="H616" s="209">
        <v>50.4</v>
      </c>
      <c r="I616" s="210"/>
      <c r="J616" s="205"/>
      <c r="K616" s="205"/>
      <c r="L616" s="211"/>
      <c r="M616" s="212"/>
      <c r="N616" s="213"/>
      <c r="O616" s="213"/>
      <c r="P616" s="213"/>
      <c r="Q616" s="213"/>
      <c r="R616" s="213"/>
      <c r="S616" s="213"/>
      <c r="T616" s="214"/>
      <c r="AT616" s="215" t="s">
        <v>137</v>
      </c>
      <c r="AU616" s="215" t="s">
        <v>85</v>
      </c>
      <c r="AV616" s="11" t="s">
        <v>85</v>
      </c>
      <c r="AW616" s="11" t="s">
        <v>38</v>
      </c>
      <c r="AX616" s="11" t="s">
        <v>75</v>
      </c>
      <c r="AY616" s="215" t="s">
        <v>128</v>
      </c>
    </row>
    <row r="617" spans="2:65" s="12" customFormat="1" ht="13.5">
      <c r="B617" s="216"/>
      <c r="C617" s="217"/>
      <c r="D617" s="206" t="s">
        <v>137</v>
      </c>
      <c r="E617" s="218" t="s">
        <v>23</v>
      </c>
      <c r="F617" s="219" t="s">
        <v>140</v>
      </c>
      <c r="G617" s="217"/>
      <c r="H617" s="220">
        <v>672.36</v>
      </c>
      <c r="I617" s="221"/>
      <c r="J617" s="217"/>
      <c r="K617" s="217"/>
      <c r="L617" s="222"/>
      <c r="M617" s="223"/>
      <c r="N617" s="224"/>
      <c r="O617" s="224"/>
      <c r="P617" s="224"/>
      <c r="Q617" s="224"/>
      <c r="R617" s="224"/>
      <c r="S617" s="224"/>
      <c r="T617" s="225"/>
      <c r="AT617" s="226" t="s">
        <v>137</v>
      </c>
      <c r="AU617" s="226" t="s">
        <v>85</v>
      </c>
      <c r="AV617" s="12" t="s">
        <v>135</v>
      </c>
      <c r="AW617" s="12" t="s">
        <v>38</v>
      </c>
      <c r="AX617" s="12" t="s">
        <v>80</v>
      </c>
      <c r="AY617" s="226" t="s">
        <v>128</v>
      </c>
    </row>
    <row r="618" spans="2:65" s="1" customFormat="1" ht="16.5" customHeight="1">
      <c r="B618" s="42"/>
      <c r="C618" s="227" t="s">
        <v>776</v>
      </c>
      <c r="D618" s="227" t="s">
        <v>197</v>
      </c>
      <c r="E618" s="228" t="s">
        <v>777</v>
      </c>
      <c r="F618" s="229" t="s">
        <v>778</v>
      </c>
      <c r="G618" s="230" t="s">
        <v>327</v>
      </c>
      <c r="H618" s="231">
        <v>705.97799999999995</v>
      </c>
      <c r="I618" s="232"/>
      <c r="J618" s="233">
        <f>ROUND(I618*H618,2)</f>
        <v>0</v>
      </c>
      <c r="K618" s="229" t="s">
        <v>143</v>
      </c>
      <c r="L618" s="234"/>
      <c r="M618" s="235" t="s">
        <v>23</v>
      </c>
      <c r="N618" s="236" t="s">
        <v>46</v>
      </c>
      <c r="O618" s="43"/>
      <c r="P618" s="201">
        <f>O618*H618</f>
        <v>0</v>
      </c>
      <c r="Q618" s="201">
        <v>0</v>
      </c>
      <c r="R618" s="201">
        <f>Q618*H618</f>
        <v>0</v>
      </c>
      <c r="S618" s="201">
        <v>0</v>
      </c>
      <c r="T618" s="202">
        <f>S618*H618</f>
        <v>0</v>
      </c>
      <c r="AR618" s="24" t="s">
        <v>436</v>
      </c>
      <c r="AT618" s="24" t="s">
        <v>197</v>
      </c>
      <c r="AU618" s="24" t="s">
        <v>85</v>
      </c>
      <c r="AY618" s="24" t="s">
        <v>128</v>
      </c>
      <c r="BE618" s="203">
        <f>IF(N618="základní",J618,0)</f>
        <v>0</v>
      </c>
      <c r="BF618" s="203">
        <f>IF(N618="snížená",J618,0)</f>
        <v>0</v>
      </c>
      <c r="BG618" s="203">
        <f>IF(N618="zákl. přenesená",J618,0)</f>
        <v>0</v>
      </c>
      <c r="BH618" s="203">
        <f>IF(N618="sníž. přenesená",J618,0)</f>
        <v>0</v>
      </c>
      <c r="BI618" s="203">
        <f>IF(N618="nulová",J618,0)</f>
        <v>0</v>
      </c>
      <c r="BJ618" s="24" t="s">
        <v>80</v>
      </c>
      <c r="BK618" s="203">
        <f>ROUND(I618*H618,2)</f>
        <v>0</v>
      </c>
      <c r="BL618" s="24" t="s">
        <v>334</v>
      </c>
      <c r="BM618" s="24" t="s">
        <v>779</v>
      </c>
    </row>
    <row r="619" spans="2:65" s="11" customFormat="1" ht="13.5">
      <c r="B619" s="204"/>
      <c r="C619" s="205"/>
      <c r="D619" s="206" t="s">
        <v>137</v>
      </c>
      <c r="E619" s="205"/>
      <c r="F619" s="208" t="s">
        <v>780</v>
      </c>
      <c r="G619" s="205"/>
      <c r="H619" s="209">
        <v>705.97799999999995</v>
      </c>
      <c r="I619" s="210"/>
      <c r="J619" s="205"/>
      <c r="K619" s="205"/>
      <c r="L619" s="211"/>
      <c r="M619" s="212"/>
      <c r="N619" s="213"/>
      <c r="O619" s="213"/>
      <c r="P619" s="213"/>
      <c r="Q619" s="213"/>
      <c r="R619" s="213"/>
      <c r="S619" s="213"/>
      <c r="T619" s="214"/>
      <c r="AT619" s="215" t="s">
        <v>137</v>
      </c>
      <c r="AU619" s="215" t="s">
        <v>85</v>
      </c>
      <c r="AV619" s="11" t="s">
        <v>85</v>
      </c>
      <c r="AW619" s="11" t="s">
        <v>6</v>
      </c>
      <c r="AX619" s="11" t="s">
        <v>80</v>
      </c>
      <c r="AY619" s="215" t="s">
        <v>128</v>
      </c>
    </row>
    <row r="620" spans="2:65" s="1" customFormat="1" ht="16.5" customHeight="1">
      <c r="B620" s="42"/>
      <c r="C620" s="227" t="s">
        <v>781</v>
      </c>
      <c r="D620" s="227" t="s">
        <v>197</v>
      </c>
      <c r="E620" s="228" t="s">
        <v>782</v>
      </c>
      <c r="F620" s="229" t="s">
        <v>783</v>
      </c>
      <c r="G620" s="230" t="s">
        <v>134</v>
      </c>
      <c r="H620" s="231">
        <v>1465.8</v>
      </c>
      <c r="I620" s="232"/>
      <c r="J620" s="233">
        <f>ROUND(I620*H620,2)</f>
        <v>0</v>
      </c>
      <c r="K620" s="229" t="s">
        <v>143</v>
      </c>
      <c r="L620" s="234"/>
      <c r="M620" s="235" t="s">
        <v>23</v>
      </c>
      <c r="N620" s="236" t="s">
        <v>46</v>
      </c>
      <c r="O620" s="43"/>
      <c r="P620" s="201">
        <f>O620*H620</f>
        <v>0</v>
      </c>
      <c r="Q620" s="201">
        <v>0</v>
      </c>
      <c r="R620" s="201">
        <f>Q620*H620</f>
        <v>0</v>
      </c>
      <c r="S620" s="201">
        <v>0</v>
      </c>
      <c r="T620" s="202">
        <f>S620*H620</f>
        <v>0</v>
      </c>
      <c r="AR620" s="24" t="s">
        <v>436</v>
      </c>
      <c r="AT620" s="24" t="s">
        <v>197</v>
      </c>
      <c r="AU620" s="24" t="s">
        <v>85</v>
      </c>
      <c r="AY620" s="24" t="s">
        <v>128</v>
      </c>
      <c r="BE620" s="203">
        <f>IF(N620="základní",J620,0)</f>
        <v>0</v>
      </c>
      <c r="BF620" s="203">
        <f>IF(N620="snížená",J620,0)</f>
        <v>0</v>
      </c>
      <c r="BG620" s="203">
        <f>IF(N620="zákl. přenesená",J620,0)</f>
        <v>0</v>
      </c>
      <c r="BH620" s="203">
        <f>IF(N620="sníž. přenesená",J620,0)</f>
        <v>0</v>
      </c>
      <c r="BI620" s="203">
        <f>IF(N620="nulová",J620,0)</f>
        <v>0</v>
      </c>
      <c r="BJ620" s="24" t="s">
        <v>80</v>
      </c>
      <c r="BK620" s="203">
        <f>ROUND(I620*H620,2)</f>
        <v>0</v>
      </c>
      <c r="BL620" s="24" t="s">
        <v>334</v>
      </c>
      <c r="BM620" s="24" t="s">
        <v>784</v>
      </c>
    </row>
    <row r="621" spans="2:65" s="11" customFormat="1" ht="13.5">
      <c r="B621" s="204"/>
      <c r="C621" s="205"/>
      <c r="D621" s="206" t="s">
        <v>137</v>
      </c>
      <c r="E621" s="207" t="s">
        <v>23</v>
      </c>
      <c r="F621" s="208" t="s">
        <v>785</v>
      </c>
      <c r="G621" s="205"/>
      <c r="H621" s="209">
        <v>25.2</v>
      </c>
      <c r="I621" s="210"/>
      <c r="J621" s="205"/>
      <c r="K621" s="205"/>
      <c r="L621" s="211"/>
      <c r="M621" s="212"/>
      <c r="N621" s="213"/>
      <c r="O621" s="213"/>
      <c r="P621" s="213"/>
      <c r="Q621" s="213"/>
      <c r="R621" s="213"/>
      <c r="S621" s="213"/>
      <c r="T621" s="214"/>
      <c r="AT621" s="215" t="s">
        <v>137</v>
      </c>
      <c r="AU621" s="215" t="s">
        <v>85</v>
      </c>
      <c r="AV621" s="11" t="s">
        <v>85</v>
      </c>
      <c r="AW621" s="11" t="s">
        <v>38</v>
      </c>
      <c r="AX621" s="11" t="s">
        <v>75</v>
      </c>
      <c r="AY621" s="215" t="s">
        <v>128</v>
      </c>
    </row>
    <row r="622" spans="2:65" s="11" customFormat="1" ht="13.5">
      <c r="B622" s="204"/>
      <c r="C622" s="205"/>
      <c r="D622" s="206" t="s">
        <v>137</v>
      </c>
      <c r="E622" s="207" t="s">
        <v>23</v>
      </c>
      <c r="F622" s="208" t="s">
        <v>786</v>
      </c>
      <c r="G622" s="205"/>
      <c r="H622" s="209">
        <v>16.8</v>
      </c>
      <c r="I622" s="210"/>
      <c r="J622" s="205"/>
      <c r="K622" s="205"/>
      <c r="L622" s="211"/>
      <c r="M622" s="212"/>
      <c r="N622" s="213"/>
      <c r="O622" s="213"/>
      <c r="P622" s="213"/>
      <c r="Q622" s="213"/>
      <c r="R622" s="213"/>
      <c r="S622" s="213"/>
      <c r="T622" s="214"/>
      <c r="AT622" s="215" t="s">
        <v>137</v>
      </c>
      <c r="AU622" s="215" t="s">
        <v>85</v>
      </c>
      <c r="AV622" s="11" t="s">
        <v>85</v>
      </c>
      <c r="AW622" s="11" t="s">
        <v>38</v>
      </c>
      <c r="AX622" s="11" t="s">
        <v>75</v>
      </c>
      <c r="AY622" s="215" t="s">
        <v>128</v>
      </c>
    </row>
    <row r="623" spans="2:65" s="11" customFormat="1" ht="13.5">
      <c r="B623" s="204"/>
      <c r="C623" s="205"/>
      <c r="D623" s="206" t="s">
        <v>137</v>
      </c>
      <c r="E623" s="207" t="s">
        <v>23</v>
      </c>
      <c r="F623" s="208" t="s">
        <v>787</v>
      </c>
      <c r="G623" s="205"/>
      <c r="H623" s="209">
        <v>25.2</v>
      </c>
      <c r="I623" s="210"/>
      <c r="J623" s="205"/>
      <c r="K623" s="205"/>
      <c r="L623" s="211"/>
      <c r="M623" s="212"/>
      <c r="N623" s="213"/>
      <c r="O623" s="213"/>
      <c r="P623" s="213"/>
      <c r="Q623" s="213"/>
      <c r="R623" s="213"/>
      <c r="S623" s="213"/>
      <c r="T623" s="214"/>
      <c r="AT623" s="215" t="s">
        <v>137</v>
      </c>
      <c r="AU623" s="215" t="s">
        <v>85</v>
      </c>
      <c r="AV623" s="11" t="s">
        <v>85</v>
      </c>
      <c r="AW623" s="11" t="s">
        <v>38</v>
      </c>
      <c r="AX623" s="11" t="s">
        <v>75</v>
      </c>
      <c r="AY623" s="215" t="s">
        <v>128</v>
      </c>
    </row>
    <row r="624" spans="2:65" s="11" customFormat="1" ht="13.5">
      <c r="B624" s="204"/>
      <c r="C624" s="205"/>
      <c r="D624" s="206" t="s">
        <v>137</v>
      </c>
      <c r="E624" s="207" t="s">
        <v>23</v>
      </c>
      <c r="F624" s="208" t="s">
        <v>788</v>
      </c>
      <c r="G624" s="205"/>
      <c r="H624" s="209">
        <v>25.2</v>
      </c>
      <c r="I624" s="210"/>
      <c r="J624" s="205"/>
      <c r="K624" s="205"/>
      <c r="L624" s="211"/>
      <c r="M624" s="212"/>
      <c r="N624" s="213"/>
      <c r="O624" s="213"/>
      <c r="P624" s="213"/>
      <c r="Q624" s="213"/>
      <c r="R624" s="213"/>
      <c r="S624" s="213"/>
      <c r="T624" s="214"/>
      <c r="AT624" s="215" t="s">
        <v>137</v>
      </c>
      <c r="AU624" s="215" t="s">
        <v>85</v>
      </c>
      <c r="AV624" s="11" t="s">
        <v>85</v>
      </c>
      <c r="AW624" s="11" t="s">
        <v>38</v>
      </c>
      <c r="AX624" s="11" t="s">
        <v>75</v>
      </c>
      <c r="AY624" s="215" t="s">
        <v>128</v>
      </c>
    </row>
    <row r="625" spans="2:51" s="11" customFormat="1" ht="13.5">
      <c r="B625" s="204"/>
      <c r="C625" s="205"/>
      <c r="D625" s="206" t="s">
        <v>137</v>
      </c>
      <c r="E625" s="207" t="s">
        <v>23</v>
      </c>
      <c r="F625" s="208" t="s">
        <v>789</v>
      </c>
      <c r="G625" s="205"/>
      <c r="H625" s="209">
        <v>103.6</v>
      </c>
      <c r="I625" s="210"/>
      <c r="J625" s="205"/>
      <c r="K625" s="205"/>
      <c r="L625" s="211"/>
      <c r="M625" s="212"/>
      <c r="N625" s="213"/>
      <c r="O625" s="213"/>
      <c r="P625" s="213"/>
      <c r="Q625" s="213"/>
      <c r="R625" s="213"/>
      <c r="S625" s="213"/>
      <c r="T625" s="214"/>
      <c r="AT625" s="215" t="s">
        <v>137</v>
      </c>
      <c r="AU625" s="215" t="s">
        <v>85</v>
      </c>
      <c r="AV625" s="11" t="s">
        <v>85</v>
      </c>
      <c r="AW625" s="11" t="s">
        <v>38</v>
      </c>
      <c r="AX625" s="11" t="s">
        <v>75</v>
      </c>
      <c r="AY625" s="215" t="s">
        <v>128</v>
      </c>
    </row>
    <row r="626" spans="2:51" s="11" customFormat="1" ht="13.5">
      <c r="B626" s="204"/>
      <c r="C626" s="205"/>
      <c r="D626" s="206" t="s">
        <v>137</v>
      </c>
      <c r="E626" s="207" t="s">
        <v>23</v>
      </c>
      <c r="F626" s="208" t="s">
        <v>790</v>
      </c>
      <c r="G626" s="205"/>
      <c r="H626" s="209">
        <v>59.2</v>
      </c>
      <c r="I626" s="210"/>
      <c r="J626" s="205"/>
      <c r="K626" s="205"/>
      <c r="L626" s="211"/>
      <c r="M626" s="212"/>
      <c r="N626" s="213"/>
      <c r="O626" s="213"/>
      <c r="P626" s="213"/>
      <c r="Q626" s="213"/>
      <c r="R626" s="213"/>
      <c r="S626" s="213"/>
      <c r="T626" s="214"/>
      <c r="AT626" s="215" t="s">
        <v>137</v>
      </c>
      <c r="AU626" s="215" t="s">
        <v>85</v>
      </c>
      <c r="AV626" s="11" t="s">
        <v>85</v>
      </c>
      <c r="AW626" s="11" t="s">
        <v>38</v>
      </c>
      <c r="AX626" s="11" t="s">
        <v>75</v>
      </c>
      <c r="AY626" s="215" t="s">
        <v>128</v>
      </c>
    </row>
    <row r="627" spans="2:51" s="11" customFormat="1" ht="13.5">
      <c r="B627" s="204"/>
      <c r="C627" s="205"/>
      <c r="D627" s="206" t="s">
        <v>137</v>
      </c>
      <c r="E627" s="207" t="s">
        <v>23</v>
      </c>
      <c r="F627" s="208" t="s">
        <v>791</v>
      </c>
      <c r="G627" s="205"/>
      <c r="H627" s="209">
        <v>58.4</v>
      </c>
      <c r="I627" s="210"/>
      <c r="J627" s="205"/>
      <c r="K627" s="205"/>
      <c r="L627" s="211"/>
      <c r="M627" s="212"/>
      <c r="N627" s="213"/>
      <c r="O627" s="213"/>
      <c r="P627" s="213"/>
      <c r="Q627" s="213"/>
      <c r="R627" s="213"/>
      <c r="S627" s="213"/>
      <c r="T627" s="214"/>
      <c r="AT627" s="215" t="s">
        <v>137</v>
      </c>
      <c r="AU627" s="215" t="s">
        <v>85</v>
      </c>
      <c r="AV627" s="11" t="s">
        <v>85</v>
      </c>
      <c r="AW627" s="11" t="s">
        <v>38</v>
      </c>
      <c r="AX627" s="11" t="s">
        <v>75</v>
      </c>
      <c r="AY627" s="215" t="s">
        <v>128</v>
      </c>
    </row>
    <row r="628" spans="2:51" s="11" customFormat="1" ht="13.5">
      <c r="B628" s="204"/>
      <c r="C628" s="205"/>
      <c r="D628" s="206" t="s">
        <v>137</v>
      </c>
      <c r="E628" s="207" t="s">
        <v>23</v>
      </c>
      <c r="F628" s="208" t="s">
        <v>792</v>
      </c>
      <c r="G628" s="205"/>
      <c r="H628" s="209">
        <v>58.4</v>
      </c>
      <c r="I628" s="210"/>
      <c r="J628" s="205"/>
      <c r="K628" s="205"/>
      <c r="L628" s="211"/>
      <c r="M628" s="212"/>
      <c r="N628" s="213"/>
      <c r="O628" s="213"/>
      <c r="P628" s="213"/>
      <c r="Q628" s="213"/>
      <c r="R628" s="213"/>
      <c r="S628" s="213"/>
      <c r="T628" s="214"/>
      <c r="AT628" s="215" t="s">
        <v>137</v>
      </c>
      <c r="AU628" s="215" t="s">
        <v>85</v>
      </c>
      <c r="AV628" s="11" t="s">
        <v>85</v>
      </c>
      <c r="AW628" s="11" t="s">
        <v>38</v>
      </c>
      <c r="AX628" s="11" t="s">
        <v>75</v>
      </c>
      <c r="AY628" s="215" t="s">
        <v>128</v>
      </c>
    </row>
    <row r="629" spans="2:51" s="11" customFormat="1" ht="13.5">
      <c r="B629" s="204"/>
      <c r="C629" s="205"/>
      <c r="D629" s="206" t="s">
        <v>137</v>
      </c>
      <c r="E629" s="207" t="s">
        <v>23</v>
      </c>
      <c r="F629" s="208" t="s">
        <v>793</v>
      </c>
      <c r="G629" s="205"/>
      <c r="H629" s="209">
        <v>17.8</v>
      </c>
      <c r="I629" s="210"/>
      <c r="J629" s="205"/>
      <c r="K629" s="205"/>
      <c r="L629" s="211"/>
      <c r="M629" s="212"/>
      <c r="N629" s="213"/>
      <c r="O629" s="213"/>
      <c r="P629" s="213"/>
      <c r="Q629" s="213"/>
      <c r="R629" s="213"/>
      <c r="S629" s="213"/>
      <c r="T629" s="214"/>
      <c r="AT629" s="215" t="s">
        <v>137</v>
      </c>
      <c r="AU629" s="215" t="s">
        <v>85</v>
      </c>
      <c r="AV629" s="11" t="s">
        <v>85</v>
      </c>
      <c r="AW629" s="11" t="s">
        <v>38</v>
      </c>
      <c r="AX629" s="11" t="s">
        <v>75</v>
      </c>
      <c r="AY629" s="215" t="s">
        <v>128</v>
      </c>
    </row>
    <row r="630" spans="2:51" s="11" customFormat="1" ht="13.5">
      <c r="B630" s="204"/>
      <c r="C630" s="205"/>
      <c r="D630" s="206" t="s">
        <v>137</v>
      </c>
      <c r="E630" s="207" t="s">
        <v>23</v>
      </c>
      <c r="F630" s="208" t="s">
        <v>794</v>
      </c>
      <c r="G630" s="205"/>
      <c r="H630" s="209">
        <v>17.8</v>
      </c>
      <c r="I630" s="210"/>
      <c r="J630" s="205"/>
      <c r="K630" s="205"/>
      <c r="L630" s="211"/>
      <c r="M630" s="212"/>
      <c r="N630" s="213"/>
      <c r="O630" s="213"/>
      <c r="P630" s="213"/>
      <c r="Q630" s="213"/>
      <c r="R630" s="213"/>
      <c r="S630" s="213"/>
      <c r="T630" s="214"/>
      <c r="AT630" s="215" t="s">
        <v>137</v>
      </c>
      <c r="AU630" s="215" t="s">
        <v>85</v>
      </c>
      <c r="AV630" s="11" t="s">
        <v>85</v>
      </c>
      <c r="AW630" s="11" t="s">
        <v>38</v>
      </c>
      <c r="AX630" s="11" t="s">
        <v>75</v>
      </c>
      <c r="AY630" s="215" t="s">
        <v>128</v>
      </c>
    </row>
    <row r="631" spans="2:51" s="11" customFormat="1" ht="13.5">
      <c r="B631" s="204"/>
      <c r="C631" s="205"/>
      <c r="D631" s="206" t="s">
        <v>137</v>
      </c>
      <c r="E631" s="207" t="s">
        <v>23</v>
      </c>
      <c r="F631" s="208" t="s">
        <v>795</v>
      </c>
      <c r="G631" s="205"/>
      <c r="H631" s="209">
        <v>160.80000000000001</v>
      </c>
      <c r="I631" s="210"/>
      <c r="J631" s="205"/>
      <c r="K631" s="205"/>
      <c r="L631" s="211"/>
      <c r="M631" s="212"/>
      <c r="N631" s="213"/>
      <c r="O631" s="213"/>
      <c r="P631" s="213"/>
      <c r="Q631" s="213"/>
      <c r="R631" s="213"/>
      <c r="S631" s="213"/>
      <c r="T631" s="214"/>
      <c r="AT631" s="215" t="s">
        <v>137</v>
      </c>
      <c r="AU631" s="215" t="s">
        <v>85</v>
      </c>
      <c r="AV631" s="11" t="s">
        <v>85</v>
      </c>
      <c r="AW631" s="11" t="s">
        <v>38</v>
      </c>
      <c r="AX631" s="11" t="s">
        <v>75</v>
      </c>
      <c r="AY631" s="215" t="s">
        <v>128</v>
      </c>
    </row>
    <row r="632" spans="2:51" s="11" customFormat="1" ht="13.5">
      <c r="B632" s="204"/>
      <c r="C632" s="205"/>
      <c r="D632" s="206" t="s">
        <v>137</v>
      </c>
      <c r="E632" s="207" t="s">
        <v>23</v>
      </c>
      <c r="F632" s="208" t="s">
        <v>796</v>
      </c>
      <c r="G632" s="205"/>
      <c r="H632" s="209">
        <v>160.80000000000001</v>
      </c>
      <c r="I632" s="210"/>
      <c r="J632" s="205"/>
      <c r="K632" s="205"/>
      <c r="L632" s="211"/>
      <c r="M632" s="212"/>
      <c r="N632" s="213"/>
      <c r="O632" s="213"/>
      <c r="P632" s="213"/>
      <c r="Q632" s="213"/>
      <c r="R632" s="213"/>
      <c r="S632" s="213"/>
      <c r="T632" s="214"/>
      <c r="AT632" s="215" t="s">
        <v>137</v>
      </c>
      <c r="AU632" s="215" t="s">
        <v>85</v>
      </c>
      <c r="AV632" s="11" t="s">
        <v>85</v>
      </c>
      <c r="AW632" s="11" t="s">
        <v>38</v>
      </c>
      <c r="AX632" s="11" t="s">
        <v>75</v>
      </c>
      <c r="AY632" s="215" t="s">
        <v>128</v>
      </c>
    </row>
    <row r="633" spans="2:51" s="11" customFormat="1" ht="13.5">
      <c r="B633" s="204"/>
      <c r="C633" s="205"/>
      <c r="D633" s="206" t="s">
        <v>137</v>
      </c>
      <c r="E633" s="207" t="s">
        <v>23</v>
      </c>
      <c r="F633" s="208" t="s">
        <v>797</v>
      </c>
      <c r="G633" s="205"/>
      <c r="H633" s="209">
        <v>28.4</v>
      </c>
      <c r="I633" s="210"/>
      <c r="J633" s="205"/>
      <c r="K633" s="205"/>
      <c r="L633" s="211"/>
      <c r="M633" s="212"/>
      <c r="N633" s="213"/>
      <c r="O633" s="213"/>
      <c r="P633" s="213"/>
      <c r="Q633" s="213"/>
      <c r="R633" s="213"/>
      <c r="S633" s="213"/>
      <c r="T633" s="214"/>
      <c r="AT633" s="215" t="s">
        <v>137</v>
      </c>
      <c r="AU633" s="215" t="s">
        <v>85</v>
      </c>
      <c r="AV633" s="11" t="s">
        <v>85</v>
      </c>
      <c r="AW633" s="11" t="s">
        <v>38</v>
      </c>
      <c r="AX633" s="11" t="s">
        <v>75</v>
      </c>
      <c r="AY633" s="215" t="s">
        <v>128</v>
      </c>
    </row>
    <row r="634" spans="2:51" s="11" customFormat="1" ht="13.5">
      <c r="B634" s="204"/>
      <c r="C634" s="205"/>
      <c r="D634" s="206" t="s">
        <v>137</v>
      </c>
      <c r="E634" s="207" t="s">
        <v>23</v>
      </c>
      <c r="F634" s="208" t="s">
        <v>798</v>
      </c>
      <c r="G634" s="205"/>
      <c r="H634" s="209">
        <v>29.6</v>
      </c>
      <c r="I634" s="210"/>
      <c r="J634" s="205"/>
      <c r="K634" s="205"/>
      <c r="L634" s="211"/>
      <c r="M634" s="212"/>
      <c r="N634" s="213"/>
      <c r="O634" s="213"/>
      <c r="P634" s="213"/>
      <c r="Q634" s="213"/>
      <c r="R634" s="213"/>
      <c r="S634" s="213"/>
      <c r="T634" s="214"/>
      <c r="AT634" s="215" t="s">
        <v>137</v>
      </c>
      <c r="AU634" s="215" t="s">
        <v>85</v>
      </c>
      <c r="AV634" s="11" t="s">
        <v>85</v>
      </c>
      <c r="AW634" s="11" t="s">
        <v>38</v>
      </c>
      <c r="AX634" s="11" t="s">
        <v>75</v>
      </c>
      <c r="AY634" s="215" t="s">
        <v>128</v>
      </c>
    </row>
    <row r="635" spans="2:51" s="11" customFormat="1" ht="13.5">
      <c r="B635" s="204"/>
      <c r="C635" s="205"/>
      <c r="D635" s="206" t="s">
        <v>137</v>
      </c>
      <c r="E635" s="207" t="s">
        <v>23</v>
      </c>
      <c r="F635" s="208" t="s">
        <v>799</v>
      </c>
      <c r="G635" s="205"/>
      <c r="H635" s="209">
        <v>28.4</v>
      </c>
      <c r="I635" s="210"/>
      <c r="J635" s="205"/>
      <c r="K635" s="205"/>
      <c r="L635" s="211"/>
      <c r="M635" s="212"/>
      <c r="N635" s="213"/>
      <c r="O635" s="213"/>
      <c r="P635" s="213"/>
      <c r="Q635" s="213"/>
      <c r="R635" s="213"/>
      <c r="S635" s="213"/>
      <c r="T635" s="214"/>
      <c r="AT635" s="215" t="s">
        <v>137</v>
      </c>
      <c r="AU635" s="215" t="s">
        <v>85</v>
      </c>
      <c r="AV635" s="11" t="s">
        <v>85</v>
      </c>
      <c r="AW635" s="11" t="s">
        <v>38</v>
      </c>
      <c r="AX635" s="11" t="s">
        <v>75</v>
      </c>
      <c r="AY635" s="215" t="s">
        <v>128</v>
      </c>
    </row>
    <row r="636" spans="2:51" s="11" customFormat="1" ht="13.5">
      <c r="B636" s="204"/>
      <c r="C636" s="205"/>
      <c r="D636" s="206" t="s">
        <v>137</v>
      </c>
      <c r="E636" s="207" t="s">
        <v>23</v>
      </c>
      <c r="F636" s="208" t="s">
        <v>800</v>
      </c>
      <c r="G636" s="205"/>
      <c r="H636" s="209">
        <v>29.6</v>
      </c>
      <c r="I636" s="210"/>
      <c r="J636" s="205"/>
      <c r="K636" s="205"/>
      <c r="L636" s="211"/>
      <c r="M636" s="212"/>
      <c r="N636" s="213"/>
      <c r="O636" s="213"/>
      <c r="P636" s="213"/>
      <c r="Q636" s="213"/>
      <c r="R636" s="213"/>
      <c r="S636" s="213"/>
      <c r="T636" s="214"/>
      <c r="AT636" s="215" t="s">
        <v>137</v>
      </c>
      <c r="AU636" s="215" t="s">
        <v>85</v>
      </c>
      <c r="AV636" s="11" t="s">
        <v>85</v>
      </c>
      <c r="AW636" s="11" t="s">
        <v>38</v>
      </c>
      <c r="AX636" s="11" t="s">
        <v>75</v>
      </c>
      <c r="AY636" s="215" t="s">
        <v>128</v>
      </c>
    </row>
    <row r="637" spans="2:51" s="11" customFormat="1" ht="13.5">
      <c r="B637" s="204"/>
      <c r="C637" s="205"/>
      <c r="D637" s="206" t="s">
        <v>137</v>
      </c>
      <c r="E637" s="207" t="s">
        <v>23</v>
      </c>
      <c r="F637" s="208" t="s">
        <v>801</v>
      </c>
      <c r="G637" s="205"/>
      <c r="H637" s="209">
        <v>14.8</v>
      </c>
      <c r="I637" s="210"/>
      <c r="J637" s="205"/>
      <c r="K637" s="205"/>
      <c r="L637" s="211"/>
      <c r="M637" s="212"/>
      <c r="N637" s="213"/>
      <c r="O637" s="213"/>
      <c r="P637" s="213"/>
      <c r="Q637" s="213"/>
      <c r="R637" s="213"/>
      <c r="S637" s="213"/>
      <c r="T637" s="214"/>
      <c r="AT637" s="215" t="s">
        <v>137</v>
      </c>
      <c r="AU637" s="215" t="s">
        <v>85</v>
      </c>
      <c r="AV637" s="11" t="s">
        <v>85</v>
      </c>
      <c r="AW637" s="11" t="s">
        <v>38</v>
      </c>
      <c r="AX637" s="11" t="s">
        <v>75</v>
      </c>
      <c r="AY637" s="215" t="s">
        <v>128</v>
      </c>
    </row>
    <row r="638" spans="2:51" s="11" customFormat="1" ht="13.5">
      <c r="B638" s="204"/>
      <c r="C638" s="205"/>
      <c r="D638" s="206" t="s">
        <v>137</v>
      </c>
      <c r="E638" s="207" t="s">
        <v>23</v>
      </c>
      <c r="F638" s="208" t="s">
        <v>802</v>
      </c>
      <c r="G638" s="205"/>
      <c r="H638" s="209">
        <v>53.6</v>
      </c>
      <c r="I638" s="210"/>
      <c r="J638" s="205"/>
      <c r="K638" s="205"/>
      <c r="L638" s="211"/>
      <c r="M638" s="212"/>
      <c r="N638" s="213"/>
      <c r="O638" s="213"/>
      <c r="P638" s="213"/>
      <c r="Q638" s="213"/>
      <c r="R638" s="213"/>
      <c r="S638" s="213"/>
      <c r="T638" s="214"/>
      <c r="AT638" s="215" t="s">
        <v>137</v>
      </c>
      <c r="AU638" s="215" t="s">
        <v>85</v>
      </c>
      <c r="AV638" s="11" t="s">
        <v>85</v>
      </c>
      <c r="AW638" s="11" t="s">
        <v>38</v>
      </c>
      <c r="AX638" s="11" t="s">
        <v>75</v>
      </c>
      <c r="AY638" s="215" t="s">
        <v>128</v>
      </c>
    </row>
    <row r="639" spans="2:51" s="11" customFormat="1" ht="13.5">
      <c r="B639" s="204"/>
      <c r="C639" s="205"/>
      <c r="D639" s="206" t="s">
        <v>137</v>
      </c>
      <c r="E639" s="207" t="s">
        <v>23</v>
      </c>
      <c r="F639" s="208" t="s">
        <v>803</v>
      </c>
      <c r="G639" s="205"/>
      <c r="H639" s="209">
        <v>24.8</v>
      </c>
      <c r="I639" s="210"/>
      <c r="J639" s="205"/>
      <c r="K639" s="205"/>
      <c r="L639" s="211"/>
      <c r="M639" s="212"/>
      <c r="N639" s="213"/>
      <c r="O639" s="213"/>
      <c r="P639" s="213"/>
      <c r="Q639" s="213"/>
      <c r="R639" s="213"/>
      <c r="S639" s="213"/>
      <c r="T639" s="214"/>
      <c r="AT639" s="215" t="s">
        <v>137</v>
      </c>
      <c r="AU639" s="215" t="s">
        <v>85</v>
      </c>
      <c r="AV639" s="11" t="s">
        <v>85</v>
      </c>
      <c r="AW639" s="11" t="s">
        <v>38</v>
      </c>
      <c r="AX639" s="11" t="s">
        <v>75</v>
      </c>
      <c r="AY639" s="215" t="s">
        <v>128</v>
      </c>
    </row>
    <row r="640" spans="2:51" s="11" customFormat="1" ht="13.5">
      <c r="B640" s="204"/>
      <c r="C640" s="205"/>
      <c r="D640" s="206" t="s">
        <v>137</v>
      </c>
      <c r="E640" s="207" t="s">
        <v>23</v>
      </c>
      <c r="F640" s="208" t="s">
        <v>804</v>
      </c>
      <c r="G640" s="205"/>
      <c r="H640" s="209">
        <v>59.2</v>
      </c>
      <c r="I640" s="210"/>
      <c r="J640" s="205"/>
      <c r="K640" s="205"/>
      <c r="L640" s="211"/>
      <c r="M640" s="212"/>
      <c r="N640" s="213"/>
      <c r="O640" s="213"/>
      <c r="P640" s="213"/>
      <c r="Q640" s="213"/>
      <c r="R640" s="213"/>
      <c r="S640" s="213"/>
      <c r="T640" s="214"/>
      <c r="AT640" s="215" t="s">
        <v>137</v>
      </c>
      <c r="AU640" s="215" t="s">
        <v>85</v>
      </c>
      <c r="AV640" s="11" t="s">
        <v>85</v>
      </c>
      <c r="AW640" s="11" t="s">
        <v>38</v>
      </c>
      <c r="AX640" s="11" t="s">
        <v>75</v>
      </c>
      <c r="AY640" s="215" t="s">
        <v>128</v>
      </c>
    </row>
    <row r="641" spans="2:65" s="11" customFormat="1" ht="13.5">
      <c r="B641" s="204"/>
      <c r="C641" s="205"/>
      <c r="D641" s="206" t="s">
        <v>137</v>
      </c>
      <c r="E641" s="207" t="s">
        <v>23</v>
      </c>
      <c r="F641" s="208" t="s">
        <v>805</v>
      </c>
      <c r="G641" s="205"/>
      <c r="H641" s="209">
        <v>59.2</v>
      </c>
      <c r="I641" s="210"/>
      <c r="J641" s="205"/>
      <c r="K641" s="205"/>
      <c r="L641" s="211"/>
      <c r="M641" s="212"/>
      <c r="N641" s="213"/>
      <c r="O641" s="213"/>
      <c r="P641" s="213"/>
      <c r="Q641" s="213"/>
      <c r="R641" s="213"/>
      <c r="S641" s="213"/>
      <c r="T641" s="214"/>
      <c r="AT641" s="215" t="s">
        <v>137</v>
      </c>
      <c r="AU641" s="215" t="s">
        <v>85</v>
      </c>
      <c r="AV641" s="11" t="s">
        <v>85</v>
      </c>
      <c r="AW641" s="11" t="s">
        <v>38</v>
      </c>
      <c r="AX641" s="11" t="s">
        <v>75</v>
      </c>
      <c r="AY641" s="215" t="s">
        <v>128</v>
      </c>
    </row>
    <row r="642" spans="2:65" s="11" customFormat="1" ht="13.5">
      <c r="B642" s="204"/>
      <c r="C642" s="205"/>
      <c r="D642" s="206" t="s">
        <v>137</v>
      </c>
      <c r="E642" s="207" t="s">
        <v>23</v>
      </c>
      <c r="F642" s="208" t="s">
        <v>806</v>
      </c>
      <c r="G642" s="205"/>
      <c r="H642" s="209">
        <v>29.6</v>
      </c>
      <c r="I642" s="210"/>
      <c r="J642" s="205"/>
      <c r="K642" s="205"/>
      <c r="L642" s="211"/>
      <c r="M642" s="212"/>
      <c r="N642" s="213"/>
      <c r="O642" s="213"/>
      <c r="P642" s="213"/>
      <c r="Q642" s="213"/>
      <c r="R642" s="213"/>
      <c r="S642" s="213"/>
      <c r="T642" s="214"/>
      <c r="AT642" s="215" t="s">
        <v>137</v>
      </c>
      <c r="AU642" s="215" t="s">
        <v>85</v>
      </c>
      <c r="AV642" s="11" t="s">
        <v>85</v>
      </c>
      <c r="AW642" s="11" t="s">
        <v>38</v>
      </c>
      <c r="AX642" s="11" t="s">
        <v>75</v>
      </c>
      <c r="AY642" s="215" t="s">
        <v>128</v>
      </c>
    </row>
    <row r="643" spans="2:65" s="11" customFormat="1" ht="13.5">
      <c r="B643" s="204"/>
      <c r="C643" s="205"/>
      <c r="D643" s="206" t="s">
        <v>137</v>
      </c>
      <c r="E643" s="207" t="s">
        <v>23</v>
      </c>
      <c r="F643" s="208" t="s">
        <v>807</v>
      </c>
      <c r="G643" s="205"/>
      <c r="H643" s="209">
        <v>29.6</v>
      </c>
      <c r="I643" s="210"/>
      <c r="J643" s="205"/>
      <c r="K643" s="205"/>
      <c r="L643" s="211"/>
      <c r="M643" s="212"/>
      <c r="N643" s="213"/>
      <c r="O643" s="213"/>
      <c r="P643" s="213"/>
      <c r="Q643" s="213"/>
      <c r="R643" s="213"/>
      <c r="S643" s="213"/>
      <c r="T643" s="214"/>
      <c r="AT643" s="215" t="s">
        <v>137</v>
      </c>
      <c r="AU643" s="215" t="s">
        <v>85</v>
      </c>
      <c r="AV643" s="11" t="s">
        <v>85</v>
      </c>
      <c r="AW643" s="11" t="s">
        <v>38</v>
      </c>
      <c r="AX643" s="11" t="s">
        <v>75</v>
      </c>
      <c r="AY643" s="215" t="s">
        <v>128</v>
      </c>
    </row>
    <row r="644" spans="2:65" s="11" customFormat="1" ht="13.5">
      <c r="B644" s="204"/>
      <c r="C644" s="205"/>
      <c r="D644" s="206" t="s">
        <v>137</v>
      </c>
      <c r="E644" s="207" t="s">
        <v>23</v>
      </c>
      <c r="F644" s="208" t="s">
        <v>808</v>
      </c>
      <c r="G644" s="205"/>
      <c r="H644" s="209">
        <v>29.6</v>
      </c>
      <c r="I644" s="210"/>
      <c r="J644" s="205"/>
      <c r="K644" s="205"/>
      <c r="L644" s="211"/>
      <c r="M644" s="212"/>
      <c r="N644" s="213"/>
      <c r="O644" s="213"/>
      <c r="P644" s="213"/>
      <c r="Q644" s="213"/>
      <c r="R644" s="213"/>
      <c r="S644" s="213"/>
      <c r="T644" s="214"/>
      <c r="AT644" s="215" t="s">
        <v>137</v>
      </c>
      <c r="AU644" s="215" t="s">
        <v>85</v>
      </c>
      <c r="AV644" s="11" t="s">
        <v>85</v>
      </c>
      <c r="AW644" s="11" t="s">
        <v>38</v>
      </c>
      <c r="AX644" s="11" t="s">
        <v>75</v>
      </c>
      <c r="AY644" s="215" t="s">
        <v>128</v>
      </c>
    </row>
    <row r="645" spans="2:65" s="11" customFormat="1" ht="13.5">
      <c r="B645" s="204"/>
      <c r="C645" s="205"/>
      <c r="D645" s="206" t="s">
        <v>137</v>
      </c>
      <c r="E645" s="207" t="s">
        <v>23</v>
      </c>
      <c r="F645" s="208" t="s">
        <v>809</v>
      </c>
      <c r="G645" s="205"/>
      <c r="H645" s="209">
        <v>29.6</v>
      </c>
      <c r="I645" s="210"/>
      <c r="J645" s="205"/>
      <c r="K645" s="205"/>
      <c r="L645" s="211"/>
      <c r="M645" s="212"/>
      <c r="N645" s="213"/>
      <c r="O645" s="213"/>
      <c r="P645" s="213"/>
      <c r="Q645" s="213"/>
      <c r="R645" s="213"/>
      <c r="S645" s="213"/>
      <c r="T645" s="214"/>
      <c r="AT645" s="215" t="s">
        <v>137</v>
      </c>
      <c r="AU645" s="215" t="s">
        <v>85</v>
      </c>
      <c r="AV645" s="11" t="s">
        <v>85</v>
      </c>
      <c r="AW645" s="11" t="s">
        <v>38</v>
      </c>
      <c r="AX645" s="11" t="s">
        <v>75</v>
      </c>
      <c r="AY645" s="215" t="s">
        <v>128</v>
      </c>
    </row>
    <row r="646" spans="2:65" s="11" customFormat="1" ht="13.5">
      <c r="B646" s="204"/>
      <c r="C646" s="205"/>
      <c r="D646" s="206" t="s">
        <v>137</v>
      </c>
      <c r="E646" s="207" t="s">
        <v>23</v>
      </c>
      <c r="F646" s="208" t="s">
        <v>810</v>
      </c>
      <c r="G646" s="205"/>
      <c r="H646" s="209">
        <v>7.2</v>
      </c>
      <c r="I646" s="210"/>
      <c r="J646" s="205"/>
      <c r="K646" s="205"/>
      <c r="L646" s="211"/>
      <c r="M646" s="212"/>
      <c r="N646" s="213"/>
      <c r="O646" s="213"/>
      <c r="P646" s="213"/>
      <c r="Q646" s="213"/>
      <c r="R646" s="213"/>
      <c r="S646" s="213"/>
      <c r="T646" s="214"/>
      <c r="AT646" s="215" t="s">
        <v>137</v>
      </c>
      <c r="AU646" s="215" t="s">
        <v>85</v>
      </c>
      <c r="AV646" s="11" t="s">
        <v>85</v>
      </c>
      <c r="AW646" s="11" t="s">
        <v>38</v>
      </c>
      <c r="AX646" s="11" t="s">
        <v>75</v>
      </c>
      <c r="AY646" s="215" t="s">
        <v>128</v>
      </c>
    </row>
    <row r="647" spans="2:65" s="11" customFormat="1" ht="13.5">
      <c r="B647" s="204"/>
      <c r="C647" s="205"/>
      <c r="D647" s="206" t="s">
        <v>137</v>
      </c>
      <c r="E647" s="207" t="s">
        <v>23</v>
      </c>
      <c r="F647" s="208" t="s">
        <v>811</v>
      </c>
      <c r="G647" s="205"/>
      <c r="H647" s="209">
        <v>7.2</v>
      </c>
      <c r="I647" s="210"/>
      <c r="J647" s="205"/>
      <c r="K647" s="205"/>
      <c r="L647" s="211"/>
      <c r="M647" s="212"/>
      <c r="N647" s="213"/>
      <c r="O647" s="213"/>
      <c r="P647" s="213"/>
      <c r="Q647" s="213"/>
      <c r="R647" s="213"/>
      <c r="S647" s="213"/>
      <c r="T647" s="214"/>
      <c r="AT647" s="215" t="s">
        <v>137</v>
      </c>
      <c r="AU647" s="215" t="s">
        <v>85</v>
      </c>
      <c r="AV647" s="11" t="s">
        <v>85</v>
      </c>
      <c r="AW647" s="11" t="s">
        <v>38</v>
      </c>
      <c r="AX647" s="11" t="s">
        <v>75</v>
      </c>
      <c r="AY647" s="215" t="s">
        <v>128</v>
      </c>
    </row>
    <row r="648" spans="2:65" s="11" customFormat="1" ht="13.5">
      <c r="B648" s="204"/>
      <c r="C648" s="205"/>
      <c r="D648" s="206" t="s">
        <v>137</v>
      </c>
      <c r="E648" s="207" t="s">
        <v>23</v>
      </c>
      <c r="F648" s="208" t="s">
        <v>812</v>
      </c>
      <c r="G648" s="205"/>
      <c r="H648" s="209">
        <v>18.399999999999999</v>
      </c>
      <c r="I648" s="210"/>
      <c r="J648" s="205"/>
      <c r="K648" s="205"/>
      <c r="L648" s="211"/>
      <c r="M648" s="212"/>
      <c r="N648" s="213"/>
      <c r="O648" s="213"/>
      <c r="P648" s="213"/>
      <c r="Q648" s="213"/>
      <c r="R648" s="213"/>
      <c r="S648" s="213"/>
      <c r="T648" s="214"/>
      <c r="AT648" s="215" t="s">
        <v>137</v>
      </c>
      <c r="AU648" s="215" t="s">
        <v>85</v>
      </c>
      <c r="AV648" s="11" t="s">
        <v>85</v>
      </c>
      <c r="AW648" s="11" t="s">
        <v>38</v>
      </c>
      <c r="AX648" s="11" t="s">
        <v>75</v>
      </c>
      <c r="AY648" s="215" t="s">
        <v>128</v>
      </c>
    </row>
    <row r="649" spans="2:65" s="11" customFormat="1" ht="13.5">
      <c r="B649" s="204"/>
      <c r="C649" s="205"/>
      <c r="D649" s="206" t="s">
        <v>137</v>
      </c>
      <c r="E649" s="207" t="s">
        <v>23</v>
      </c>
      <c r="F649" s="208" t="s">
        <v>813</v>
      </c>
      <c r="G649" s="205"/>
      <c r="H649" s="209">
        <v>18.399999999999999</v>
      </c>
      <c r="I649" s="210"/>
      <c r="J649" s="205"/>
      <c r="K649" s="205"/>
      <c r="L649" s="211"/>
      <c r="M649" s="212"/>
      <c r="N649" s="213"/>
      <c r="O649" s="213"/>
      <c r="P649" s="213"/>
      <c r="Q649" s="213"/>
      <c r="R649" s="213"/>
      <c r="S649" s="213"/>
      <c r="T649" s="214"/>
      <c r="AT649" s="215" t="s">
        <v>137</v>
      </c>
      <c r="AU649" s="215" t="s">
        <v>85</v>
      </c>
      <c r="AV649" s="11" t="s">
        <v>85</v>
      </c>
      <c r="AW649" s="11" t="s">
        <v>38</v>
      </c>
      <c r="AX649" s="11" t="s">
        <v>75</v>
      </c>
      <c r="AY649" s="215" t="s">
        <v>128</v>
      </c>
    </row>
    <row r="650" spans="2:65" s="11" customFormat="1" ht="13.5">
      <c r="B650" s="204"/>
      <c r="C650" s="205"/>
      <c r="D650" s="206" t="s">
        <v>137</v>
      </c>
      <c r="E650" s="207" t="s">
        <v>23</v>
      </c>
      <c r="F650" s="208" t="s">
        <v>814</v>
      </c>
      <c r="G650" s="205"/>
      <c r="H650" s="209">
        <v>18.399999999999999</v>
      </c>
      <c r="I650" s="210"/>
      <c r="J650" s="205"/>
      <c r="K650" s="205"/>
      <c r="L650" s="211"/>
      <c r="M650" s="212"/>
      <c r="N650" s="213"/>
      <c r="O650" s="213"/>
      <c r="P650" s="213"/>
      <c r="Q650" s="213"/>
      <c r="R650" s="213"/>
      <c r="S650" s="213"/>
      <c r="T650" s="214"/>
      <c r="AT650" s="215" t="s">
        <v>137</v>
      </c>
      <c r="AU650" s="215" t="s">
        <v>85</v>
      </c>
      <c r="AV650" s="11" t="s">
        <v>85</v>
      </c>
      <c r="AW650" s="11" t="s">
        <v>38</v>
      </c>
      <c r="AX650" s="11" t="s">
        <v>75</v>
      </c>
      <c r="AY650" s="215" t="s">
        <v>128</v>
      </c>
    </row>
    <row r="651" spans="2:65" s="11" customFormat="1" ht="13.5">
      <c r="B651" s="204"/>
      <c r="C651" s="205"/>
      <c r="D651" s="206" t="s">
        <v>137</v>
      </c>
      <c r="E651" s="207" t="s">
        <v>23</v>
      </c>
      <c r="F651" s="208" t="s">
        <v>815</v>
      </c>
      <c r="G651" s="205"/>
      <c r="H651" s="209">
        <v>151.19999999999999</v>
      </c>
      <c r="I651" s="210"/>
      <c r="J651" s="205"/>
      <c r="K651" s="205"/>
      <c r="L651" s="211"/>
      <c r="M651" s="212"/>
      <c r="N651" s="213"/>
      <c r="O651" s="213"/>
      <c r="P651" s="213"/>
      <c r="Q651" s="213"/>
      <c r="R651" s="213"/>
      <c r="S651" s="213"/>
      <c r="T651" s="214"/>
      <c r="AT651" s="215" t="s">
        <v>137</v>
      </c>
      <c r="AU651" s="215" t="s">
        <v>85</v>
      </c>
      <c r="AV651" s="11" t="s">
        <v>85</v>
      </c>
      <c r="AW651" s="11" t="s">
        <v>38</v>
      </c>
      <c r="AX651" s="11" t="s">
        <v>75</v>
      </c>
      <c r="AY651" s="215" t="s">
        <v>128</v>
      </c>
    </row>
    <row r="652" spans="2:65" s="12" customFormat="1" ht="13.5">
      <c r="B652" s="216"/>
      <c r="C652" s="217"/>
      <c r="D652" s="206" t="s">
        <v>137</v>
      </c>
      <c r="E652" s="218" t="s">
        <v>23</v>
      </c>
      <c r="F652" s="219" t="s">
        <v>140</v>
      </c>
      <c r="G652" s="217"/>
      <c r="H652" s="220">
        <v>1396</v>
      </c>
      <c r="I652" s="221"/>
      <c r="J652" s="217"/>
      <c r="K652" s="217"/>
      <c r="L652" s="222"/>
      <c r="M652" s="223"/>
      <c r="N652" s="224"/>
      <c r="O652" s="224"/>
      <c r="P652" s="224"/>
      <c r="Q652" s="224"/>
      <c r="R652" s="224"/>
      <c r="S652" s="224"/>
      <c r="T652" s="225"/>
      <c r="AT652" s="226" t="s">
        <v>137</v>
      </c>
      <c r="AU652" s="226" t="s">
        <v>85</v>
      </c>
      <c r="AV652" s="12" t="s">
        <v>135</v>
      </c>
      <c r="AW652" s="12" t="s">
        <v>38</v>
      </c>
      <c r="AX652" s="12" t="s">
        <v>80</v>
      </c>
      <c r="AY652" s="226" t="s">
        <v>128</v>
      </c>
    </row>
    <row r="653" spans="2:65" s="11" customFormat="1" ht="13.5">
      <c r="B653" s="204"/>
      <c r="C653" s="205"/>
      <c r="D653" s="206" t="s">
        <v>137</v>
      </c>
      <c r="E653" s="205"/>
      <c r="F653" s="208" t="s">
        <v>816</v>
      </c>
      <c r="G653" s="205"/>
      <c r="H653" s="209">
        <v>1465.8</v>
      </c>
      <c r="I653" s="210"/>
      <c r="J653" s="205"/>
      <c r="K653" s="205"/>
      <c r="L653" s="211"/>
      <c r="M653" s="212"/>
      <c r="N653" s="213"/>
      <c r="O653" s="213"/>
      <c r="P653" s="213"/>
      <c r="Q653" s="213"/>
      <c r="R653" s="213"/>
      <c r="S653" s="213"/>
      <c r="T653" s="214"/>
      <c r="AT653" s="215" t="s">
        <v>137</v>
      </c>
      <c r="AU653" s="215" t="s">
        <v>85</v>
      </c>
      <c r="AV653" s="11" t="s">
        <v>85</v>
      </c>
      <c r="AW653" s="11" t="s">
        <v>6</v>
      </c>
      <c r="AX653" s="11" t="s">
        <v>80</v>
      </c>
      <c r="AY653" s="215" t="s">
        <v>128</v>
      </c>
    </row>
    <row r="654" spans="2:65" s="1" customFormat="1" ht="25.5" customHeight="1">
      <c r="B654" s="42"/>
      <c r="C654" s="192" t="s">
        <v>817</v>
      </c>
      <c r="D654" s="192" t="s">
        <v>131</v>
      </c>
      <c r="E654" s="193" t="s">
        <v>818</v>
      </c>
      <c r="F654" s="194" t="s">
        <v>819</v>
      </c>
      <c r="G654" s="195" t="s">
        <v>327</v>
      </c>
      <c r="H654" s="196">
        <v>28.184000000000001</v>
      </c>
      <c r="I654" s="197"/>
      <c r="J654" s="198">
        <f>ROUND(I654*H654,2)</f>
        <v>0</v>
      </c>
      <c r="K654" s="194" t="s">
        <v>143</v>
      </c>
      <c r="L654" s="62"/>
      <c r="M654" s="199" t="s">
        <v>23</v>
      </c>
      <c r="N654" s="200" t="s">
        <v>46</v>
      </c>
      <c r="O654" s="43"/>
      <c r="P654" s="201">
        <f>O654*H654</f>
        <v>0</v>
      </c>
      <c r="Q654" s="201">
        <v>0</v>
      </c>
      <c r="R654" s="201">
        <f>Q654*H654</f>
        <v>0</v>
      </c>
      <c r="S654" s="201">
        <v>0</v>
      </c>
      <c r="T654" s="202">
        <f>S654*H654</f>
        <v>0</v>
      </c>
      <c r="AR654" s="24" t="s">
        <v>334</v>
      </c>
      <c r="AT654" s="24" t="s">
        <v>131</v>
      </c>
      <c r="AU654" s="24" t="s">
        <v>85</v>
      </c>
      <c r="AY654" s="24" t="s">
        <v>128</v>
      </c>
      <c r="BE654" s="203">
        <f>IF(N654="základní",J654,0)</f>
        <v>0</v>
      </c>
      <c r="BF654" s="203">
        <f>IF(N654="snížená",J654,0)</f>
        <v>0</v>
      </c>
      <c r="BG654" s="203">
        <f>IF(N654="zákl. přenesená",J654,0)</f>
        <v>0</v>
      </c>
      <c r="BH654" s="203">
        <f>IF(N654="sníž. přenesená",J654,0)</f>
        <v>0</v>
      </c>
      <c r="BI654" s="203">
        <f>IF(N654="nulová",J654,0)</f>
        <v>0</v>
      </c>
      <c r="BJ654" s="24" t="s">
        <v>80</v>
      </c>
      <c r="BK654" s="203">
        <f>ROUND(I654*H654,2)</f>
        <v>0</v>
      </c>
      <c r="BL654" s="24" t="s">
        <v>334</v>
      </c>
      <c r="BM654" s="24" t="s">
        <v>820</v>
      </c>
    </row>
    <row r="655" spans="2:65" s="13" customFormat="1" ht="13.5">
      <c r="B655" s="237"/>
      <c r="C655" s="238"/>
      <c r="D655" s="206" t="s">
        <v>137</v>
      </c>
      <c r="E655" s="239" t="s">
        <v>23</v>
      </c>
      <c r="F655" s="240" t="s">
        <v>393</v>
      </c>
      <c r="G655" s="238"/>
      <c r="H655" s="239" t="s">
        <v>23</v>
      </c>
      <c r="I655" s="241"/>
      <c r="J655" s="238"/>
      <c r="K655" s="238"/>
      <c r="L655" s="242"/>
      <c r="M655" s="243"/>
      <c r="N655" s="244"/>
      <c r="O655" s="244"/>
      <c r="P655" s="244"/>
      <c r="Q655" s="244"/>
      <c r="R655" s="244"/>
      <c r="S655" s="244"/>
      <c r="T655" s="245"/>
      <c r="AT655" s="246" t="s">
        <v>137</v>
      </c>
      <c r="AU655" s="246" t="s">
        <v>85</v>
      </c>
      <c r="AV655" s="13" t="s">
        <v>80</v>
      </c>
      <c r="AW655" s="13" t="s">
        <v>38</v>
      </c>
      <c r="AX655" s="13" t="s">
        <v>75</v>
      </c>
      <c r="AY655" s="246" t="s">
        <v>128</v>
      </c>
    </row>
    <row r="656" spans="2:65" s="11" customFormat="1" ht="13.5">
      <c r="B656" s="204"/>
      <c r="C656" s="205"/>
      <c r="D656" s="206" t="s">
        <v>137</v>
      </c>
      <c r="E656" s="207" t="s">
        <v>23</v>
      </c>
      <c r="F656" s="208" t="s">
        <v>394</v>
      </c>
      <c r="G656" s="205"/>
      <c r="H656" s="209">
        <v>28.184000000000001</v>
      </c>
      <c r="I656" s="210"/>
      <c r="J656" s="205"/>
      <c r="K656" s="205"/>
      <c r="L656" s="211"/>
      <c r="M656" s="212"/>
      <c r="N656" s="213"/>
      <c r="O656" s="213"/>
      <c r="P656" s="213"/>
      <c r="Q656" s="213"/>
      <c r="R656" s="213"/>
      <c r="S656" s="213"/>
      <c r="T656" s="214"/>
      <c r="AT656" s="215" t="s">
        <v>137</v>
      </c>
      <c r="AU656" s="215" t="s">
        <v>85</v>
      </c>
      <c r="AV656" s="11" t="s">
        <v>85</v>
      </c>
      <c r="AW656" s="11" t="s">
        <v>38</v>
      </c>
      <c r="AX656" s="11" t="s">
        <v>75</v>
      </c>
      <c r="AY656" s="215" t="s">
        <v>128</v>
      </c>
    </row>
    <row r="657" spans="2:65" s="12" customFormat="1" ht="13.5">
      <c r="B657" s="216"/>
      <c r="C657" s="217"/>
      <c r="D657" s="206" t="s">
        <v>137</v>
      </c>
      <c r="E657" s="218" t="s">
        <v>23</v>
      </c>
      <c r="F657" s="219" t="s">
        <v>140</v>
      </c>
      <c r="G657" s="217"/>
      <c r="H657" s="220">
        <v>28.184000000000001</v>
      </c>
      <c r="I657" s="221"/>
      <c r="J657" s="217"/>
      <c r="K657" s="217"/>
      <c r="L657" s="222"/>
      <c r="M657" s="223"/>
      <c r="N657" s="224"/>
      <c r="O657" s="224"/>
      <c r="P657" s="224"/>
      <c r="Q657" s="224"/>
      <c r="R657" s="224"/>
      <c r="S657" s="224"/>
      <c r="T657" s="225"/>
      <c r="AT657" s="226" t="s">
        <v>137</v>
      </c>
      <c r="AU657" s="226" t="s">
        <v>85</v>
      </c>
      <c r="AV657" s="12" t="s">
        <v>135</v>
      </c>
      <c r="AW657" s="12" t="s">
        <v>38</v>
      </c>
      <c r="AX657" s="12" t="s">
        <v>80</v>
      </c>
      <c r="AY657" s="226" t="s">
        <v>128</v>
      </c>
    </row>
    <row r="658" spans="2:65" s="1" customFormat="1" ht="16.5" customHeight="1">
      <c r="B658" s="42"/>
      <c r="C658" s="227" t="s">
        <v>821</v>
      </c>
      <c r="D658" s="227" t="s">
        <v>197</v>
      </c>
      <c r="E658" s="228" t="s">
        <v>777</v>
      </c>
      <c r="F658" s="229" t="s">
        <v>778</v>
      </c>
      <c r="G658" s="230" t="s">
        <v>327</v>
      </c>
      <c r="H658" s="231">
        <v>29.593</v>
      </c>
      <c r="I658" s="232"/>
      <c r="J658" s="233">
        <f>ROUND(I658*H658,2)</f>
        <v>0</v>
      </c>
      <c r="K658" s="229" t="s">
        <v>143</v>
      </c>
      <c r="L658" s="234"/>
      <c r="M658" s="235" t="s">
        <v>23</v>
      </c>
      <c r="N658" s="236" t="s">
        <v>46</v>
      </c>
      <c r="O658" s="43"/>
      <c r="P658" s="201">
        <f>O658*H658</f>
        <v>0</v>
      </c>
      <c r="Q658" s="201">
        <v>0</v>
      </c>
      <c r="R658" s="201">
        <f>Q658*H658</f>
        <v>0</v>
      </c>
      <c r="S658" s="201">
        <v>0</v>
      </c>
      <c r="T658" s="202">
        <f>S658*H658</f>
        <v>0</v>
      </c>
      <c r="AR658" s="24" t="s">
        <v>436</v>
      </c>
      <c r="AT658" s="24" t="s">
        <v>197</v>
      </c>
      <c r="AU658" s="24" t="s">
        <v>85</v>
      </c>
      <c r="AY658" s="24" t="s">
        <v>128</v>
      </c>
      <c r="BE658" s="203">
        <f>IF(N658="základní",J658,0)</f>
        <v>0</v>
      </c>
      <c r="BF658" s="203">
        <f>IF(N658="snížená",J658,0)</f>
        <v>0</v>
      </c>
      <c r="BG658" s="203">
        <f>IF(N658="zákl. přenesená",J658,0)</f>
        <v>0</v>
      </c>
      <c r="BH658" s="203">
        <f>IF(N658="sníž. přenesená",J658,0)</f>
        <v>0</v>
      </c>
      <c r="BI658" s="203">
        <f>IF(N658="nulová",J658,0)</f>
        <v>0</v>
      </c>
      <c r="BJ658" s="24" t="s">
        <v>80</v>
      </c>
      <c r="BK658" s="203">
        <f>ROUND(I658*H658,2)</f>
        <v>0</v>
      </c>
      <c r="BL658" s="24" t="s">
        <v>334</v>
      </c>
      <c r="BM658" s="24" t="s">
        <v>822</v>
      </c>
    </row>
    <row r="659" spans="2:65" s="11" customFormat="1" ht="13.5">
      <c r="B659" s="204"/>
      <c r="C659" s="205"/>
      <c r="D659" s="206" t="s">
        <v>137</v>
      </c>
      <c r="E659" s="205"/>
      <c r="F659" s="208" t="s">
        <v>823</v>
      </c>
      <c r="G659" s="205"/>
      <c r="H659" s="209">
        <v>29.593</v>
      </c>
      <c r="I659" s="210"/>
      <c r="J659" s="205"/>
      <c r="K659" s="205"/>
      <c r="L659" s="211"/>
      <c r="M659" s="212"/>
      <c r="N659" s="213"/>
      <c r="O659" s="213"/>
      <c r="P659" s="213"/>
      <c r="Q659" s="213"/>
      <c r="R659" s="213"/>
      <c r="S659" s="213"/>
      <c r="T659" s="214"/>
      <c r="AT659" s="215" t="s">
        <v>137</v>
      </c>
      <c r="AU659" s="215" t="s">
        <v>85</v>
      </c>
      <c r="AV659" s="11" t="s">
        <v>85</v>
      </c>
      <c r="AW659" s="11" t="s">
        <v>6</v>
      </c>
      <c r="AX659" s="11" t="s">
        <v>80</v>
      </c>
      <c r="AY659" s="215" t="s">
        <v>128</v>
      </c>
    </row>
    <row r="660" spans="2:65" s="1" customFormat="1" ht="16.5" customHeight="1">
      <c r="B660" s="42"/>
      <c r="C660" s="192" t="s">
        <v>824</v>
      </c>
      <c r="D660" s="192" t="s">
        <v>131</v>
      </c>
      <c r="E660" s="193" t="s">
        <v>825</v>
      </c>
      <c r="F660" s="194" t="s">
        <v>826</v>
      </c>
      <c r="G660" s="195" t="s">
        <v>327</v>
      </c>
      <c r="H660" s="196">
        <v>18.239999999999998</v>
      </c>
      <c r="I660" s="197"/>
      <c r="J660" s="198">
        <f>ROUND(I660*H660,2)</f>
        <v>0</v>
      </c>
      <c r="K660" s="194" t="s">
        <v>143</v>
      </c>
      <c r="L660" s="62"/>
      <c r="M660" s="199" t="s">
        <v>23</v>
      </c>
      <c r="N660" s="200" t="s">
        <v>46</v>
      </c>
      <c r="O660" s="43"/>
      <c r="P660" s="201">
        <f>O660*H660</f>
        <v>0</v>
      </c>
      <c r="Q660" s="201">
        <v>2.0000000000000001E-4</v>
      </c>
      <c r="R660" s="201">
        <f>Q660*H660</f>
        <v>3.6479999999999998E-3</v>
      </c>
      <c r="S660" s="201">
        <v>0</v>
      </c>
      <c r="T660" s="202">
        <f>S660*H660</f>
        <v>0</v>
      </c>
      <c r="AR660" s="24" t="s">
        <v>334</v>
      </c>
      <c r="AT660" s="24" t="s">
        <v>131</v>
      </c>
      <c r="AU660" s="24" t="s">
        <v>85</v>
      </c>
      <c r="AY660" s="24" t="s">
        <v>128</v>
      </c>
      <c r="BE660" s="203">
        <f>IF(N660="základní",J660,0)</f>
        <v>0</v>
      </c>
      <c r="BF660" s="203">
        <f>IF(N660="snížená",J660,0)</f>
        <v>0</v>
      </c>
      <c r="BG660" s="203">
        <f>IF(N660="zákl. přenesená",J660,0)</f>
        <v>0</v>
      </c>
      <c r="BH660" s="203">
        <f>IF(N660="sníž. přenesená",J660,0)</f>
        <v>0</v>
      </c>
      <c r="BI660" s="203">
        <f>IF(N660="nulová",J660,0)</f>
        <v>0</v>
      </c>
      <c r="BJ660" s="24" t="s">
        <v>80</v>
      </c>
      <c r="BK660" s="203">
        <f>ROUND(I660*H660,2)</f>
        <v>0</v>
      </c>
      <c r="BL660" s="24" t="s">
        <v>334</v>
      </c>
      <c r="BM660" s="24" t="s">
        <v>827</v>
      </c>
    </row>
    <row r="661" spans="2:65" s="11" customFormat="1" ht="13.5">
      <c r="B661" s="204"/>
      <c r="C661" s="205"/>
      <c r="D661" s="206" t="s">
        <v>137</v>
      </c>
      <c r="E661" s="207" t="s">
        <v>23</v>
      </c>
      <c r="F661" s="208" t="s">
        <v>828</v>
      </c>
      <c r="G661" s="205"/>
      <c r="H661" s="209">
        <v>18.239999999999998</v>
      </c>
      <c r="I661" s="210"/>
      <c r="J661" s="205"/>
      <c r="K661" s="205"/>
      <c r="L661" s="211"/>
      <c r="M661" s="212"/>
      <c r="N661" s="213"/>
      <c r="O661" s="213"/>
      <c r="P661" s="213"/>
      <c r="Q661" s="213"/>
      <c r="R661" s="213"/>
      <c r="S661" s="213"/>
      <c r="T661" s="214"/>
      <c r="AT661" s="215" t="s">
        <v>137</v>
      </c>
      <c r="AU661" s="215" t="s">
        <v>85</v>
      </c>
      <c r="AV661" s="11" t="s">
        <v>85</v>
      </c>
      <c r="AW661" s="11" t="s">
        <v>38</v>
      </c>
      <c r="AX661" s="11" t="s">
        <v>80</v>
      </c>
      <c r="AY661" s="215" t="s">
        <v>128</v>
      </c>
    </row>
    <row r="662" spans="2:65" s="1" customFormat="1" ht="25.5" customHeight="1">
      <c r="B662" s="42"/>
      <c r="C662" s="192" t="s">
        <v>829</v>
      </c>
      <c r="D662" s="192" t="s">
        <v>131</v>
      </c>
      <c r="E662" s="193" t="s">
        <v>830</v>
      </c>
      <c r="F662" s="194" t="s">
        <v>831</v>
      </c>
      <c r="G662" s="195" t="s">
        <v>327</v>
      </c>
      <c r="H662" s="196">
        <v>18.239999999999998</v>
      </c>
      <c r="I662" s="197"/>
      <c r="J662" s="198">
        <f>ROUND(I662*H662,2)</f>
        <v>0</v>
      </c>
      <c r="K662" s="194" t="s">
        <v>143</v>
      </c>
      <c r="L662" s="62"/>
      <c r="M662" s="199" t="s">
        <v>23</v>
      </c>
      <c r="N662" s="200" t="s">
        <v>46</v>
      </c>
      <c r="O662" s="43"/>
      <c r="P662" s="201">
        <f>O662*H662</f>
        <v>0</v>
      </c>
      <c r="Q662" s="201">
        <v>2.9E-4</v>
      </c>
      <c r="R662" s="201">
        <f>Q662*H662</f>
        <v>5.2895999999999993E-3</v>
      </c>
      <c r="S662" s="201">
        <v>0</v>
      </c>
      <c r="T662" s="202">
        <f>S662*H662</f>
        <v>0</v>
      </c>
      <c r="AR662" s="24" t="s">
        <v>334</v>
      </c>
      <c r="AT662" s="24" t="s">
        <v>131</v>
      </c>
      <c r="AU662" s="24" t="s">
        <v>85</v>
      </c>
      <c r="AY662" s="24" t="s">
        <v>128</v>
      </c>
      <c r="BE662" s="203">
        <f>IF(N662="základní",J662,0)</f>
        <v>0</v>
      </c>
      <c r="BF662" s="203">
        <f>IF(N662="snížená",J662,0)</f>
        <v>0</v>
      </c>
      <c r="BG662" s="203">
        <f>IF(N662="zákl. přenesená",J662,0)</f>
        <v>0</v>
      </c>
      <c r="BH662" s="203">
        <f>IF(N662="sníž. přenesená",J662,0)</f>
        <v>0</v>
      </c>
      <c r="BI662" s="203">
        <f>IF(N662="nulová",J662,0)</f>
        <v>0</v>
      </c>
      <c r="BJ662" s="24" t="s">
        <v>80</v>
      </c>
      <c r="BK662" s="203">
        <f>ROUND(I662*H662,2)</f>
        <v>0</v>
      </c>
      <c r="BL662" s="24" t="s">
        <v>334</v>
      </c>
      <c r="BM662" s="24" t="s">
        <v>832</v>
      </c>
    </row>
    <row r="663" spans="2:65" s="11" customFormat="1" ht="13.5">
      <c r="B663" s="204"/>
      <c r="C663" s="205"/>
      <c r="D663" s="206" t="s">
        <v>137</v>
      </c>
      <c r="E663" s="207" t="s">
        <v>23</v>
      </c>
      <c r="F663" s="208" t="s">
        <v>828</v>
      </c>
      <c r="G663" s="205"/>
      <c r="H663" s="209">
        <v>18.239999999999998</v>
      </c>
      <c r="I663" s="210"/>
      <c r="J663" s="205"/>
      <c r="K663" s="205"/>
      <c r="L663" s="211"/>
      <c r="M663" s="212"/>
      <c r="N663" s="213"/>
      <c r="O663" s="213"/>
      <c r="P663" s="213"/>
      <c r="Q663" s="213"/>
      <c r="R663" s="213"/>
      <c r="S663" s="213"/>
      <c r="T663" s="214"/>
      <c r="AT663" s="215" t="s">
        <v>137</v>
      </c>
      <c r="AU663" s="215" t="s">
        <v>85</v>
      </c>
      <c r="AV663" s="11" t="s">
        <v>85</v>
      </c>
      <c r="AW663" s="11" t="s">
        <v>38</v>
      </c>
      <c r="AX663" s="11" t="s">
        <v>80</v>
      </c>
      <c r="AY663" s="215" t="s">
        <v>128</v>
      </c>
    </row>
    <row r="664" spans="2:65" s="1" customFormat="1" ht="16.5" customHeight="1">
      <c r="B664" s="42"/>
      <c r="C664" s="192" t="s">
        <v>833</v>
      </c>
      <c r="D664" s="192" t="s">
        <v>131</v>
      </c>
      <c r="E664" s="193" t="s">
        <v>834</v>
      </c>
      <c r="F664" s="194" t="s">
        <v>835</v>
      </c>
      <c r="G664" s="195" t="s">
        <v>327</v>
      </c>
      <c r="H664" s="196">
        <v>66.102999999999994</v>
      </c>
      <c r="I664" s="197"/>
      <c r="J664" s="198">
        <f>ROUND(I664*H664,2)</f>
        <v>0</v>
      </c>
      <c r="K664" s="194" t="s">
        <v>23</v>
      </c>
      <c r="L664" s="62"/>
      <c r="M664" s="199" t="s">
        <v>23</v>
      </c>
      <c r="N664" s="200" t="s">
        <v>46</v>
      </c>
      <c r="O664" s="43"/>
      <c r="P664" s="201">
        <f>O664*H664</f>
        <v>0</v>
      </c>
      <c r="Q664" s="201">
        <v>2.9E-4</v>
      </c>
      <c r="R664" s="201">
        <f>Q664*H664</f>
        <v>1.9169869999999999E-2</v>
      </c>
      <c r="S664" s="201">
        <v>0</v>
      </c>
      <c r="T664" s="202">
        <f>S664*H664</f>
        <v>0</v>
      </c>
      <c r="AR664" s="24" t="s">
        <v>334</v>
      </c>
      <c r="AT664" s="24" t="s">
        <v>131</v>
      </c>
      <c r="AU664" s="24" t="s">
        <v>85</v>
      </c>
      <c r="AY664" s="24" t="s">
        <v>128</v>
      </c>
      <c r="BE664" s="203">
        <f>IF(N664="základní",J664,0)</f>
        <v>0</v>
      </c>
      <c r="BF664" s="203">
        <f>IF(N664="snížená",J664,0)</f>
        <v>0</v>
      </c>
      <c r="BG664" s="203">
        <f>IF(N664="zákl. přenesená",J664,0)</f>
        <v>0</v>
      </c>
      <c r="BH664" s="203">
        <f>IF(N664="sníž. přenesená",J664,0)</f>
        <v>0</v>
      </c>
      <c r="BI664" s="203">
        <f>IF(N664="nulová",J664,0)</f>
        <v>0</v>
      </c>
      <c r="BJ664" s="24" t="s">
        <v>80</v>
      </c>
      <c r="BK664" s="203">
        <f>ROUND(I664*H664,2)</f>
        <v>0</v>
      </c>
      <c r="BL664" s="24" t="s">
        <v>334</v>
      </c>
      <c r="BM664" s="24" t="s">
        <v>836</v>
      </c>
    </row>
    <row r="665" spans="2:65" s="13" customFormat="1" ht="13.5">
      <c r="B665" s="237"/>
      <c r="C665" s="238"/>
      <c r="D665" s="206" t="s">
        <v>137</v>
      </c>
      <c r="E665" s="239" t="s">
        <v>23</v>
      </c>
      <c r="F665" s="240" t="s">
        <v>837</v>
      </c>
      <c r="G665" s="238"/>
      <c r="H665" s="239" t="s">
        <v>23</v>
      </c>
      <c r="I665" s="241"/>
      <c r="J665" s="238"/>
      <c r="K665" s="238"/>
      <c r="L665" s="242"/>
      <c r="M665" s="243"/>
      <c r="N665" s="244"/>
      <c r="O665" s="244"/>
      <c r="P665" s="244"/>
      <c r="Q665" s="244"/>
      <c r="R665" s="244"/>
      <c r="S665" s="244"/>
      <c r="T665" s="245"/>
      <c r="AT665" s="246" t="s">
        <v>137</v>
      </c>
      <c r="AU665" s="246" t="s">
        <v>85</v>
      </c>
      <c r="AV665" s="13" t="s">
        <v>80</v>
      </c>
      <c r="AW665" s="13" t="s">
        <v>38</v>
      </c>
      <c r="AX665" s="13" t="s">
        <v>75</v>
      </c>
      <c r="AY665" s="246" t="s">
        <v>128</v>
      </c>
    </row>
    <row r="666" spans="2:65" s="11" customFormat="1" ht="13.5">
      <c r="B666" s="204"/>
      <c r="C666" s="205"/>
      <c r="D666" s="206" t="s">
        <v>137</v>
      </c>
      <c r="E666" s="207" t="s">
        <v>23</v>
      </c>
      <c r="F666" s="208" t="s">
        <v>838</v>
      </c>
      <c r="G666" s="205"/>
      <c r="H666" s="209">
        <v>1.17</v>
      </c>
      <c r="I666" s="210"/>
      <c r="J666" s="205"/>
      <c r="K666" s="205"/>
      <c r="L666" s="211"/>
      <c r="M666" s="212"/>
      <c r="N666" s="213"/>
      <c r="O666" s="213"/>
      <c r="P666" s="213"/>
      <c r="Q666" s="213"/>
      <c r="R666" s="213"/>
      <c r="S666" s="213"/>
      <c r="T666" s="214"/>
      <c r="AT666" s="215" t="s">
        <v>137</v>
      </c>
      <c r="AU666" s="215" t="s">
        <v>85</v>
      </c>
      <c r="AV666" s="11" t="s">
        <v>85</v>
      </c>
      <c r="AW666" s="11" t="s">
        <v>38</v>
      </c>
      <c r="AX666" s="11" t="s">
        <v>75</v>
      </c>
      <c r="AY666" s="215" t="s">
        <v>128</v>
      </c>
    </row>
    <row r="667" spans="2:65" s="11" customFormat="1" ht="13.5">
      <c r="B667" s="204"/>
      <c r="C667" s="205"/>
      <c r="D667" s="206" t="s">
        <v>137</v>
      </c>
      <c r="E667" s="207" t="s">
        <v>23</v>
      </c>
      <c r="F667" s="208" t="s">
        <v>839</v>
      </c>
      <c r="G667" s="205"/>
      <c r="H667" s="209">
        <v>0.78</v>
      </c>
      <c r="I667" s="210"/>
      <c r="J667" s="205"/>
      <c r="K667" s="205"/>
      <c r="L667" s="211"/>
      <c r="M667" s="212"/>
      <c r="N667" s="213"/>
      <c r="O667" s="213"/>
      <c r="P667" s="213"/>
      <c r="Q667" s="213"/>
      <c r="R667" s="213"/>
      <c r="S667" s="213"/>
      <c r="T667" s="214"/>
      <c r="AT667" s="215" t="s">
        <v>137</v>
      </c>
      <c r="AU667" s="215" t="s">
        <v>85</v>
      </c>
      <c r="AV667" s="11" t="s">
        <v>85</v>
      </c>
      <c r="AW667" s="11" t="s">
        <v>38</v>
      </c>
      <c r="AX667" s="11" t="s">
        <v>75</v>
      </c>
      <c r="AY667" s="215" t="s">
        <v>128</v>
      </c>
    </row>
    <row r="668" spans="2:65" s="11" customFormat="1" ht="13.5">
      <c r="B668" s="204"/>
      <c r="C668" s="205"/>
      <c r="D668" s="206" t="s">
        <v>137</v>
      </c>
      <c r="E668" s="207" t="s">
        <v>23</v>
      </c>
      <c r="F668" s="208" t="s">
        <v>840</v>
      </c>
      <c r="G668" s="205"/>
      <c r="H668" s="209">
        <v>1.17</v>
      </c>
      <c r="I668" s="210"/>
      <c r="J668" s="205"/>
      <c r="K668" s="205"/>
      <c r="L668" s="211"/>
      <c r="M668" s="212"/>
      <c r="N668" s="213"/>
      <c r="O668" s="213"/>
      <c r="P668" s="213"/>
      <c r="Q668" s="213"/>
      <c r="R668" s="213"/>
      <c r="S668" s="213"/>
      <c r="T668" s="214"/>
      <c r="AT668" s="215" t="s">
        <v>137</v>
      </c>
      <c r="AU668" s="215" t="s">
        <v>85</v>
      </c>
      <c r="AV668" s="11" t="s">
        <v>85</v>
      </c>
      <c r="AW668" s="11" t="s">
        <v>38</v>
      </c>
      <c r="AX668" s="11" t="s">
        <v>75</v>
      </c>
      <c r="AY668" s="215" t="s">
        <v>128</v>
      </c>
    </row>
    <row r="669" spans="2:65" s="11" customFormat="1" ht="13.5">
      <c r="B669" s="204"/>
      <c r="C669" s="205"/>
      <c r="D669" s="206" t="s">
        <v>137</v>
      </c>
      <c r="E669" s="207" t="s">
        <v>23</v>
      </c>
      <c r="F669" s="208" t="s">
        <v>841</v>
      </c>
      <c r="G669" s="205"/>
      <c r="H669" s="209">
        <v>1.17</v>
      </c>
      <c r="I669" s="210"/>
      <c r="J669" s="205"/>
      <c r="K669" s="205"/>
      <c r="L669" s="211"/>
      <c r="M669" s="212"/>
      <c r="N669" s="213"/>
      <c r="O669" s="213"/>
      <c r="P669" s="213"/>
      <c r="Q669" s="213"/>
      <c r="R669" s="213"/>
      <c r="S669" s="213"/>
      <c r="T669" s="214"/>
      <c r="AT669" s="215" t="s">
        <v>137</v>
      </c>
      <c r="AU669" s="215" t="s">
        <v>85</v>
      </c>
      <c r="AV669" s="11" t="s">
        <v>85</v>
      </c>
      <c r="AW669" s="11" t="s">
        <v>38</v>
      </c>
      <c r="AX669" s="11" t="s">
        <v>75</v>
      </c>
      <c r="AY669" s="215" t="s">
        <v>128</v>
      </c>
    </row>
    <row r="670" spans="2:65" s="11" customFormat="1" ht="13.5">
      <c r="B670" s="204"/>
      <c r="C670" s="205"/>
      <c r="D670" s="206" t="s">
        <v>137</v>
      </c>
      <c r="E670" s="207" t="s">
        <v>23</v>
      </c>
      <c r="F670" s="208" t="s">
        <v>842</v>
      </c>
      <c r="G670" s="205"/>
      <c r="H670" s="209">
        <v>4.8230000000000004</v>
      </c>
      <c r="I670" s="210"/>
      <c r="J670" s="205"/>
      <c r="K670" s="205"/>
      <c r="L670" s="211"/>
      <c r="M670" s="212"/>
      <c r="N670" s="213"/>
      <c r="O670" s="213"/>
      <c r="P670" s="213"/>
      <c r="Q670" s="213"/>
      <c r="R670" s="213"/>
      <c r="S670" s="213"/>
      <c r="T670" s="214"/>
      <c r="AT670" s="215" t="s">
        <v>137</v>
      </c>
      <c r="AU670" s="215" t="s">
        <v>85</v>
      </c>
      <c r="AV670" s="11" t="s">
        <v>85</v>
      </c>
      <c r="AW670" s="11" t="s">
        <v>38</v>
      </c>
      <c r="AX670" s="11" t="s">
        <v>75</v>
      </c>
      <c r="AY670" s="215" t="s">
        <v>128</v>
      </c>
    </row>
    <row r="671" spans="2:65" s="11" customFormat="1" ht="13.5">
      <c r="B671" s="204"/>
      <c r="C671" s="205"/>
      <c r="D671" s="206" t="s">
        <v>137</v>
      </c>
      <c r="E671" s="207" t="s">
        <v>23</v>
      </c>
      <c r="F671" s="208" t="s">
        <v>843</v>
      </c>
      <c r="G671" s="205"/>
      <c r="H671" s="209">
        <v>2.7559999999999998</v>
      </c>
      <c r="I671" s="210"/>
      <c r="J671" s="205"/>
      <c r="K671" s="205"/>
      <c r="L671" s="211"/>
      <c r="M671" s="212"/>
      <c r="N671" s="213"/>
      <c r="O671" s="213"/>
      <c r="P671" s="213"/>
      <c r="Q671" s="213"/>
      <c r="R671" s="213"/>
      <c r="S671" s="213"/>
      <c r="T671" s="214"/>
      <c r="AT671" s="215" t="s">
        <v>137</v>
      </c>
      <c r="AU671" s="215" t="s">
        <v>85</v>
      </c>
      <c r="AV671" s="11" t="s">
        <v>85</v>
      </c>
      <c r="AW671" s="11" t="s">
        <v>38</v>
      </c>
      <c r="AX671" s="11" t="s">
        <v>75</v>
      </c>
      <c r="AY671" s="215" t="s">
        <v>128</v>
      </c>
    </row>
    <row r="672" spans="2:65" s="11" customFormat="1" ht="13.5">
      <c r="B672" s="204"/>
      <c r="C672" s="205"/>
      <c r="D672" s="206" t="s">
        <v>137</v>
      </c>
      <c r="E672" s="207" t="s">
        <v>23</v>
      </c>
      <c r="F672" s="208" t="s">
        <v>844</v>
      </c>
      <c r="G672" s="205"/>
      <c r="H672" s="209">
        <v>2.4700000000000002</v>
      </c>
      <c r="I672" s="210"/>
      <c r="J672" s="205"/>
      <c r="K672" s="205"/>
      <c r="L672" s="211"/>
      <c r="M672" s="212"/>
      <c r="N672" s="213"/>
      <c r="O672" s="213"/>
      <c r="P672" s="213"/>
      <c r="Q672" s="213"/>
      <c r="R672" s="213"/>
      <c r="S672" s="213"/>
      <c r="T672" s="214"/>
      <c r="AT672" s="215" t="s">
        <v>137</v>
      </c>
      <c r="AU672" s="215" t="s">
        <v>85</v>
      </c>
      <c r="AV672" s="11" t="s">
        <v>85</v>
      </c>
      <c r="AW672" s="11" t="s">
        <v>38</v>
      </c>
      <c r="AX672" s="11" t="s">
        <v>75</v>
      </c>
      <c r="AY672" s="215" t="s">
        <v>128</v>
      </c>
    </row>
    <row r="673" spans="2:51" s="11" customFormat="1" ht="13.5">
      <c r="B673" s="204"/>
      <c r="C673" s="205"/>
      <c r="D673" s="206" t="s">
        <v>137</v>
      </c>
      <c r="E673" s="207" t="s">
        <v>23</v>
      </c>
      <c r="F673" s="208" t="s">
        <v>845</v>
      </c>
      <c r="G673" s="205"/>
      <c r="H673" s="209">
        <v>2.4700000000000002</v>
      </c>
      <c r="I673" s="210"/>
      <c r="J673" s="205"/>
      <c r="K673" s="205"/>
      <c r="L673" s="211"/>
      <c r="M673" s="212"/>
      <c r="N673" s="213"/>
      <c r="O673" s="213"/>
      <c r="P673" s="213"/>
      <c r="Q673" s="213"/>
      <c r="R673" s="213"/>
      <c r="S673" s="213"/>
      <c r="T673" s="214"/>
      <c r="AT673" s="215" t="s">
        <v>137</v>
      </c>
      <c r="AU673" s="215" t="s">
        <v>85</v>
      </c>
      <c r="AV673" s="11" t="s">
        <v>85</v>
      </c>
      <c r="AW673" s="11" t="s">
        <v>38</v>
      </c>
      <c r="AX673" s="11" t="s">
        <v>75</v>
      </c>
      <c r="AY673" s="215" t="s">
        <v>128</v>
      </c>
    </row>
    <row r="674" spans="2:51" s="11" customFormat="1" ht="13.5">
      <c r="B674" s="204"/>
      <c r="C674" s="205"/>
      <c r="D674" s="206" t="s">
        <v>137</v>
      </c>
      <c r="E674" s="207" t="s">
        <v>23</v>
      </c>
      <c r="F674" s="208" t="s">
        <v>846</v>
      </c>
      <c r="G674" s="205"/>
      <c r="H674" s="209">
        <v>0.88400000000000001</v>
      </c>
      <c r="I674" s="210"/>
      <c r="J674" s="205"/>
      <c r="K674" s="205"/>
      <c r="L674" s="211"/>
      <c r="M674" s="212"/>
      <c r="N674" s="213"/>
      <c r="O674" s="213"/>
      <c r="P674" s="213"/>
      <c r="Q674" s="213"/>
      <c r="R674" s="213"/>
      <c r="S674" s="213"/>
      <c r="T674" s="214"/>
      <c r="AT674" s="215" t="s">
        <v>137</v>
      </c>
      <c r="AU674" s="215" t="s">
        <v>85</v>
      </c>
      <c r="AV674" s="11" t="s">
        <v>85</v>
      </c>
      <c r="AW674" s="11" t="s">
        <v>38</v>
      </c>
      <c r="AX674" s="11" t="s">
        <v>75</v>
      </c>
      <c r="AY674" s="215" t="s">
        <v>128</v>
      </c>
    </row>
    <row r="675" spans="2:51" s="11" customFormat="1" ht="13.5">
      <c r="B675" s="204"/>
      <c r="C675" s="205"/>
      <c r="D675" s="206" t="s">
        <v>137</v>
      </c>
      <c r="E675" s="207" t="s">
        <v>23</v>
      </c>
      <c r="F675" s="208" t="s">
        <v>847</v>
      </c>
      <c r="G675" s="205"/>
      <c r="H675" s="209">
        <v>0.88400000000000001</v>
      </c>
      <c r="I675" s="210"/>
      <c r="J675" s="205"/>
      <c r="K675" s="205"/>
      <c r="L675" s="211"/>
      <c r="M675" s="212"/>
      <c r="N675" s="213"/>
      <c r="O675" s="213"/>
      <c r="P675" s="213"/>
      <c r="Q675" s="213"/>
      <c r="R675" s="213"/>
      <c r="S675" s="213"/>
      <c r="T675" s="214"/>
      <c r="AT675" s="215" t="s">
        <v>137</v>
      </c>
      <c r="AU675" s="215" t="s">
        <v>85</v>
      </c>
      <c r="AV675" s="11" t="s">
        <v>85</v>
      </c>
      <c r="AW675" s="11" t="s">
        <v>38</v>
      </c>
      <c r="AX675" s="11" t="s">
        <v>75</v>
      </c>
      <c r="AY675" s="215" t="s">
        <v>128</v>
      </c>
    </row>
    <row r="676" spans="2:51" s="11" customFormat="1" ht="13.5">
      <c r="B676" s="204"/>
      <c r="C676" s="205"/>
      <c r="D676" s="206" t="s">
        <v>137</v>
      </c>
      <c r="E676" s="207" t="s">
        <v>23</v>
      </c>
      <c r="F676" s="208" t="s">
        <v>848</v>
      </c>
      <c r="G676" s="205"/>
      <c r="H676" s="209">
        <v>6.4740000000000002</v>
      </c>
      <c r="I676" s="210"/>
      <c r="J676" s="205"/>
      <c r="K676" s="205"/>
      <c r="L676" s="211"/>
      <c r="M676" s="212"/>
      <c r="N676" s="213"/>
      <c r="O676" s="213"/>
      <c r="P676" s="213"/>
      <c r="Q676" s="213"/>
      <c r="R676" s="213"/>
      <c r="S676" s="213"/>
      <c r="T676" s="214"/>
      <c r="AT676" s="215" t="s">
        <v>137</v>
      </c>
      <c r="AU676" s="215" t="s">
        <v>85</v>
      </c>
      <c r="AV676" s="11" t="s">
        <v>85</v>
      </c>
      <c r="AW676" s="11" t="s">
        <v>38</v>
      </c>
      <c r="AX676" s="11" t="s">
        <v>75</v>
      </c>
      <c r="AY676" s="215" t="s">
        <v>128</v>
      </c>
    </row>
    <row r="677" spans="2:51" s="11" customFormat="1" ht="13.5">
      <c r="B677" s="204"/>
      <c r="C677" s="205"/>
      <c r="D677" s="206" t="s">
        <v>137</v>
      </c>
      <c r="E677" s="207" t="s">
        <v>23</v>
      </c>
      <c r="F677" s="208" t="s">
        <v>849</v>
      </c>
      <c r="G677" s="205"/>
      <c r="H677" s="209">
        <v>6.4740000000000002</v>
      </c>
      <c r="I677" s="210"/>
      <c r="J677" s="205"/>
      <c r="K677" s="205"/>
      <c r="L677" s="211"/>
      <c r="M677" s="212"/>
      <c r="N677" s="213"/>
      <c r="O677" s="213"/>
      <c r="P677" s="213"/>
      <c r="Q677" s="213"/>
      <c r="R677" s="213"/>
      <c r="S677" s="213"/>
      <c r="T677" s="214"/>
      <c r="AT677" s="215" t="s">
        <v>137</v>
      </c>
      <c r="AU677" s="215" t="s">
        <v>85</v>
      </c>
      <c r="AV677" s="11" t="s">
        <v>85</v>
      </c>
      <c r="AW677" s="11" t="s">
        <v>38</v>
      </c>
      <c r="AX677" s="11" t="s">
        <v>75</v>
      </c>
      <c r="AY677" s="215" t="s">
        <v>128</v>
      </c>
    </row>
    <row r="678" spans="2:51" s="11" customFormat="1" ht="13.5">
      <c r="B678" s="204"/>
      <c r="C678" s="205"/>
      <c r="D678" s="206" t="s">
        <v>137</v>
      </c>
      <c r="E678" s="207" t="s">
        <v>23</v>
      </c>
      <c r="F678" s="208" t="s">
        <v>850</v>
      </c>
      <c r="G678" s="205"/>
      <c r="H678" s="209">
        <v>1.4950000000000001</v>
      </c>
      <c r="I678" s="210"/>
      <c r="J678" s="205"/>
      <c r="K678" s="205"/>
      <c r="L678" s="211"/>
      <c r="M678" s="212"/>
      <c r="N678" s="213"/>
      <c r="O678" s="213"/>
      <c r="P678" s="213"/>
      <c r="Q678" s="213"/>
      <c r="R678" s="213"/>
      <c r="S678" s="213"/>
      <c r="T678" s="214"/>
      <c r="AT678" s="215" t="s">
        <v>137</v>
      </c>
      <c r="AU678" s="215" t="s">
        <v>85</v>
      </c>
      <c r="AV678" s="11" t="s">
        <v>85</v>
      </c>
      <c r="AW678" s="11" t="s">
        <v>38</v>
      </c>
      <c r="AX678" s="11" t="s">
        <v>75</v>
      </c>
      <c r="AY678" s="215" t="s">
        <v>128</v>
      </c>
    </row>
    <row r="679" spans="2:51" s="11" customFormat="1" ht="13.5">
      <c r="B679" s="204"/>
      <c r="C679" s="205"/>
      <c r="D679" s="206" t="s">
        <v>137</v>
      </c>
      <c r="E679" s="207" t="s">
        <v>23</v>
      </c>
      <c r="F679" s="208" t="s">
        <v>851</v>
      </c>
      <c r="G679" s="205"/>
      <c r="H679" s="209">
        <v>1.4950000000000001</v>
      </c>
      <c r="I679" s="210"/>
      <c r="J679" s="205"/>
      <c r="K679" s="205"/>
      <c r="L679" s="211"/>
      <c r="M679" s="212"/>
      <c r="N679" s="213"/>
      <c r="O679" s="213"/>
      <c r="P679" s="213"/>
      <c r="Q679" s="213"/>
      <c r="R679" s="213"/>
      <c r="S679" s="213"/>
      <c r="T679" s="214"/>
      <c r="AT679" s="215" t="s">
        <v>137</v>
      </c>
      <c r="AU679" s="215" t="s">
        <v>85</v>
      </c>
      <c r="AV679" s="11" t="s">
        <v>85</v>
      </c>
      <c r="AW679" s="11" t="s">
        <v>38</v>
      </c>
      <c r="AX679" s="11" t="s">
        <v>75</v>
      </c>
      <c r="AY679" s="215" t="s">
        <v>128</v>
      </c>
    </row>
    <row r="680" spans="2:51" s="11" customFormat="1" ht="13.5">
      <c r="B680" s="204"/>
      <c r="C680" s="205"/>
      <c r="D680" s="206" t="s">
        <v>137</v>
      </c>
      <c r="E680" s="207" t="s">
        <v>23</v>
      </c>
      <c r="F680" s="208" t="s">
        <v>852</v>
      </c>
      <c r="G680" s="205"/>
      <c r="H680" s="209">
        <v>1.4950000000000001</v>
      </c>
      <c r="I680" s="210"/>
      <c r="J680" s="205"/>
      <c r="K680" s="205"/>
      <c r="L680" s="211"/>
      <c r="M680" s="212"/>
      <c r="N680" s="213"/>
      <c r="O680" s="213"/>
      <c r="P680" s="213"/>
      <c r="Q680" s="213"/>
      <c r="R680" s="213"/>
      <c r="S680" s="213"/>
      <c r="T680" s="214"/>
      <c r="AT680" s="215" t="s">
        <v>137</v>
      </c>
      <c r="AU680" s="215" t="s">
        <v>85</v>
      </c>
      <c r="AV680" s="11" t="s">
        <v>85</v>
      </c>
      <c r="AW680" s="11" t="s">
        <v>38</v>
      </c>
      <c r="AX680" s="11" t="s">
        <v>75</v>
      </c>
      <c r="AY680" s="215" t="s">
        <v>128</v>
      </c>
    </row>
    <row r="681" spans="2:51" s="11" customFormat="1" ht="13.5">
      <c r="B681" s="204"/>
      <c r="C681" s="205"/>
      <c r="D681" s="206" t="s">
        <v>137</v>
      </c>
      <c r="E681" s="207" t="s">
        <v>23</v>
      </c>
      <c r="F681" s="208" t="s">
        <v>853</v>
      </c>
      <c r="G681" s="205"/>
      <c r="H681" s="209">
        <v>1.4950000000000001</v>
      </c>
      <c r="I681" s="210"/>
      <c r="J681" s="205"/>
      <c r="K681" s="205"/>
      <c r="L681" s="211"/>
      <c r="M681" s="212"/>
      <c r="N681" s="213"/>
      <c r="O681" s="213"/>
      <c r="P681" s="213"/>
      <c r="Q681" s="213"/>
      <c r="R681" s="213"/>
      <c r="S681" s="213"/>
      <c r="T681" s="214"/>
      <c r="AT681" s="215" t="s">
        <v>137</v>
      </c>
      <c r="AU681" s="215" t="s">
        <v>85</v>
      </c>
      <c r="AV681" s="11" t="s">
        <v>85</v>
      </c>
      <c r="AW681" s="11" t="s">
        <v>38</v>
      </c>
      <c r="AX681" s="11" t="s">
        <v>75</v>
      </c>
      <c r="AY681" s="215" t="s">
        <v>128</v>
      </c>
    </row>
    <row r="682" spans="2:51" s="11" customFormat="1" ht="13.5">
      <c r="B682" s="204"/>
      <c r="C682" s="205"/>
      <c r="D682" s="206" t="s">
        <v>137</v>
      </c>
      <c r="E682" s="207" t="s">
        <v>23</v>
      </c>
      <c r="F682" s="208" t="s">
        <v>854</v>
      </c>
      <c r="G682" s="205"/>
      <c r="H682" s="209">
        <v>0.57999999999999996</v>
      </c>
      <c r="I682" s="210"/>
      <c r="J682" s="205"/>
      <c r="K682" s="205"/>
      <c r="L682" s="211"/>
      <c r="M682" s="212"/>
      <c r="N682" s="213"/>
      <c r="O682" s="213"/>
      <c r="P682" s="213"/>
      <c r="Q682" s="213"/>
      <c r="R682" s="213"/>
      <c r="S682" s="213"/>
      <c r="T682" s="214"/>
      <c r="AT682" s="215" t="s">
        <v>137</v>
      </c>
      <c r="AU682" s="215" t="s">
        <v>85</v>
      </c>
      <c r="AV682" s="11" t="s">
        <v>85</v>
      </c>
      <c r="AW682" s="11" t="s">
        <v>38</v>
      </c>
      <c r="AX682" s="11" t="s">
        <v>75</v>
      </c>
      <c r="AY682" s="215" t="s">
        <v>128</v>
      </c>
    </row>
    <row r="683" spans="2:51" s="11" customFormat="1" ht="13.5">
      <c r="B683" s="204"/>
      <c r="C683" s="205"/>
      <c r="D683" s="206" t="s">
        <v>137</v>
      </c>
      <c r="E683" s="207" t="s">
        <v>23</v>
      </c>
      <c r="F683" s="208" t="s">
        <v>855</v>
      </c>
      <c r="G683" s="205"/>
      <c r="H683" s="209">
        <v>3.7519999999999998</v>
      </c>
      <c r="I683" s="210"/>
      <c r="J683" s="205"/>
      <c r="K683" s="205"/>
      <c r="L683" s="211"/>
      <c r="M683" s="212"/>
      <c r="N683" s="213"/>
      <c r="O683" s="213"/>
      <c r="P683" s="213"/>
      <c r="Q683" s="213"/>
      <c r="R683" s="213"/>
      <c r="S683" s="213"/>
      <c r="T683" s="214"/>
      <c r="AT683" s="215" t="s">
        <v>137</v>
      </c>
      <c r="AU683" s="215" t="s">
        <v>85</v>
      </c>
      <c r="AV683" s="11" t="s">
        <v>85</v>
      </c>
      <c r="AW683" s="11" t="s">
        <v>38</v>
      </c>
      <c r="AX683" s="11" t="s">
        <v>75</v>
      </c>
      <c r="AY683" s="215" t="s">
        <v>128</v>
      </c>
    </row>
    <row r="684" spans="2:51" s="11" customFormat="1" ht="13.5">
      <c r="B684" s="204"/>
      <c r="C684" s="205"/>
      <c r="D684" s="206" t="s">
        <v>137</v>
      </c>
      <c r="E684" s="207" t="s">
        <v>23</v>
      </c>
      <c r="F684" s="208" t="s">
        <v>856</v>
      </c>
      <c r="G684" s="205"/>
      <c r="H684" s="209">
        <v>1.222</v>
      </c>
      <c r="I684" s="210"/>
      <c r="J684" s="205"/>
      <c r="K684" s="205"/>
      <c r="L684" s="211"/>
      <c r="M684" s="212"/>
      <c r="N684" s="213"/>
      <c r="O684" s="213"/>
      <c r="P684" s="213"/>
      <c r="Q684" s="213"/>
      <c r="R684" s="213"/>
      <c r="S684" s="213"/>
      <c r="T684" s="214"/>
      <c r="AT684" s="215" t="s">
        <v>137</v>
      </c>
      <c r="AU684" s="215" t="s">
        <v>85</v>
      </c>
      <c r="AV684" s="11" t="s">
        <v>85</v>
      </c>
      <c r="AW684" s="11" t="s">
        <v>38</v>
      </c>
      <c r="AX684" s="11" t="s">
        <v>75</v>
      </c>
      <c r="AY684" s="215" t="s">
        <v>128</v>
      </c>
    </row>
    <row r="685" spans="2:51" s="11" customFormat="1" ht="13.5">
      <c r="B685" s="204"/>
      <c r="C685" s="205"/>
      <c r="D685" s="206" t="s">
        <v>137</v>
      </c>
      <c r="E685" s="207" t="s">
        <v>23</v>
      </c>
      <c r="F685" s="208" t="s">
        <v>857</v>
      </c>
      <c r="G685" s="205"/>
      <c r="H685" s="209">
        <v>2.1579999999999999</v>
      </c>
      <c r="I685" s="210"/>
      <c r="J685" s="205"/>
      <c r="K685" s="205"/>
      <c r="L685" s="211"/>
      <c r="M685" s="212"/>
      <c r="N685" s="213"/>
      <c r="O685" s="213"/>
      <c r="P685" s="213"/>
      <c r="Q685" s="213"/>
      <c r="R685" s="213"/>
      <c r="S685" s="213"/>
      <c r="T685" s="214"/>
      <c r="AT685" s="215" t="s">
        <v>137</v>
      </c>
      <c r="AU685" s="215" t="s">
        <v>85</v>
      </c>
      <c r="AV685" s="11" t="s">
        <v>85</v>
      </c>
      <c r="AW685" s="11" t="s">
        <v>38</v>
      </c>
      <c r="AX685" s="11" t="s">
        <v>75</v>
      </c>
      <c r="AY685" s="215" t="s">
        <v>128</v>
      </c>
    </row>
    <row r="686" spans="2:51" s="11" customFormat="1" ht="13.5">
      <c r="B686" s="204"/>
      <c r="C686" s="205"/>
      <c r="D686" s="206" t="s">
        <v>137</v>
      </c>
      <c r="E686" s="207" t="s">
        <v>23</v>
      </c>
      <c r="F686" s="208" t="s">
        <v>858</v>
      </c>
      <c r="G686" s="205"/>
      <c r="H686" s="209">
        <v>2.1579999999999999</v>
      </c>
      <c r="I686" s="210"/>
      <c r="J686" s="205"/>
      <c r="K686" s="205"/>
      <c r="L686" s="211"/>
      <c r="M686" s="212"/>
      <c r="N686" s="213"/>
      <c r="O686" s="213"/>
      <c r="P686" s="213"/>
      <c r="Q686" s="213"/>
      <c r="R686" s="213"/>
      <c r="S686" s="213"/>
      <c r="T686" s="214"/>
      <c r="AT686" s="215" t="s">
        <v>137</v>
      </c>
      <c r="AU686" s="215" t="s">
        <v>85</v>
      </c>
      <c r="AV686" s="11" t="s">
        <v>85</v>
      </c>
      <c r="AW686" s="11" t="s">
        <v>38</v>
      </c>
      <c r="AX686" s="11" t="s">
        <v>75</v>
      </c>
      <c r="AY686" s="215" t="s">
        <v>128</v>
      </c>
    </row>
    <row r="687" spans="2:51" s="11" customFormat="1" ht="13.5">
      <c r="B687" s="204"/>
      <c r="C687" s="205"/>
      <c r="D687" s="206" t="s">
        <v>137</v>
      </c>
      <c r="E687" s="207" t="s">
        <v>23</v>
      </c>
      <c r="F687" s="208" t="s">
        <v>859</v>
      </c>
      <c r="G687" s="205"/>
      <c r="H687" s="209">
        <v>1.4950000000000001</v>
      </c>
      <c r="I687" s="210"/>
      <c r="J687" s="205"/>
      <c r="K687" s="205"/>
      <c r="L687" s="211"/>
      <c r="M687" s="212"/>
      <c r="N687" s="213"/>
      <c r="O687" s="213"/>
      <c r="P687" s="213"/>
      <c r="Q687" s="213"/>
      <c r="R687" s="213"/>
      <c r="S687" s="213"/>
      <c r="T687" s="214"/>
      <c r="AT687" s="215" t="s">
        <v>137</v>
      </c>
      <c r="AU687" s="215" t="s">
        <v>85</v>
      </c>
      <c r="AV687" s="11" t="s">
        <v>85</v>
      </c>
      <c r="AW687" s="11" t="s">
        <v>38</v>
      </c>
      <c r="AX687" s="11" t="s">
        <v>75</v>
      </c>
      <c r="AY687" s="215" t="s">
        <v>128</v>
      </c>
    </row>
    <row r="688" spans="2:51" s="11" customFormat="1" ht="13.5">
      <c r="B688" s="204"/>
      <c r="C688" s="205"/>
      <c r="D688" s="206" t="s">
        <v>137</v>
      </c>
      <c r="E688" s="207" t="s">
        <v>23</v>
      </c>
      <c r="F688" s="208" t="s">
        <v>860</v>
      </c>
      <c r="G688" s="205"/>
      <c r="H688" s="209">
        <v>1.4950000000000001</v>
      </c>
      <c r="I688" s="210"/>
      <c r="J688" s="205"/>
      <c r="K688" s="205"/>
      <c r="L688" s="211"/>
      <c r="M688" s="212"/>
      <c r="N688" s="213"/>
      <c r="O688" s="213"/>
      <c r="P688" s="213"/>
      <c r="Q688" s="213"/>
      <c r="R688" s="213"/>
      <c r="S688" s="213"/>
      <c r="T688" s="214"/>
      <c r="AT688" s="215" t="s">
        <v>137</v>
      </c>
      <c r="AU688" s="215" t="s">
        <v>85</v>
      </c>
      <c r="AV688" s="11" t="s">
        <v>85</v>
      </c>
      <c r="AW688" s="11" t="s">
        <v>38</v>
      </c>
      <c r="AX688" s="11" t="s">
        <v>75</v>
      </c>
      <c r="AY688" s="215" t="s">
        <v>128</v>
      </c>
    </row>
    <row r="689" spans="2:65" s="11" customFormat="1" ht="13.5">
      <c r="B689" s="204"/>
      <c r="C689" s="205"/>
      <c r="D689" s="206" t="s">
        <v>137</v>
      </c>
      <c r="E689" s="207" t="s">
        <v>23</v>
      </c>
      <c r="F689" s="208" t="s">
        <v>861</v>
      </c>
      <c r="G689" s="205"/>
      <c r="H689" s="209">
        <v>1.0269999999999999</v>
      </c>
      <c r="I689" s="210"/>
      <c r="J689" s="205"/>
      <c r="K689" s="205"/>
      <c r="L689" s="211"/>
      <c r="M689" s="212"/>
      <c r="N689" s="213"/>
      <c r="O689" s="213"/>
      <c r="P689" s="213"/>
      <c r="Q689" s="213"/>
      <c r="R689" s="213"/>
      <c r="S689" s="213"/>
      <c r="T689" s="214"/>
      <c r="AT689" s="215" t="s">
        <v>137</v>
      </c>
      <c r="AU689" s="215" t="s">
        <v>85</v>
      </c>
      <c r="AV689" s="11" t="s">
        <v>85</v>
      </c>
      <c r="AW689" s="11" t="s">
        <v>38</v>
      </c>
      <c r="AX689" s="11" t="s">
        <v>75</v>
      </c>
      <c r="AY689" s="215" t="s">
        <v>128</v>
      </c>
    </row>
    <row r="690" spans="2:65" s="11" customFormat="1" ht="13.5">
      <c r="B690" s="204"/>
      <c r="C690" s="205"/>
      <c r="D690" s="206" t="s">
        <v>137</v>
      </c>
      <c r="E690" s="207" t="s">
        <v>23</v>
      </c>
      <c r="F690" s="208" t="s">
        <v>862</v>
      </c>
      <c r="G690" s="205"/>
      <c r="H690" s="209">
        <v>1.079</v>
      </c>
      <c r="I690" s="210"/>
      <c r="J690" s="205"/>
      <c r="K690" s="205"/>
      <c r="L690" s="211"/>
      <c r="M690" s="212"/>
      <c r="N690" s="213"/>
      <c r="O690" s="213"/>
      <c r="P690" s="213"/>
      <c r="Q690" s="213"/>
      <c r="R690" s="213"/>
      <c r="S690" s="213"/>
      <c r="T690" s="214"/>
      <c r="AT690" s="215" t="s">
        <v>137</v>
      </c>
      <c r="AU690" s="215" t="s">
        <v>85</v>
      </c>
      <c r="AV690" s="11" t="s">
        <v>85</v>
      </c>
      <c r="AW690" s="11" t="s">
        <v>38</v>
      </c>
      <c r="AX690" s="11" t="s">
        <v>75</v>
      </c>
      <c r="AY690" s="215" t="s">
        <v>128</v>
      </c>
    </row>
    <row r="691" spans="2:65" s="11" customFormat="1" ht="13.5">
      <c r="B691" s="204"/>
      <c r="C691" s="205"/>
      <c r="D691" s="206" t="s">
        <v>137</v>
      </c>
      <c r="E691" s="207" t="s">
        <v>23</v>
      </c>
      <c r="F691" s="208" t="s">
        <v>863</v>
      </c>
      <c r="G691" s="205"/>
      <c r="H691" s="209">
        <v>0.54</v>
      </c>
      <c r="I691" s="210"/>
      <c r="J691" s="205"/>
      <c r="K691" s="205"/>
      <c r="L691" s="211"/>
      <c r="M691" s="212"/>
      <c r="N691" s="213"/>
      <c r="O691" s="213"/>
      <c r="P691" s="213"/>
      <c r="Q691" s="213"/>
      <c r="R691" s="213"/>
      <c r="S691" s="213"/>
      <c r="T691" s="214"/>
      <c r="AT691" s="215" t="s">
        <v>137</v>
      </c>
      <c r="AU691" s="215" t="s">
        <v>85</v>
      </c>
      <c r="AV691" s="11" t="s">
        <v>85</v>
      </c>
      <c r="AW691" s="11" t="s">
        <v>38</v>
      </c>
      <c r="AX691" s="11" t="s">
        <v>75</v>
      </c>
      <c r="AY691" s="215" t="s">
        <v>128</v>
      </c>
    </row>
    <row r="692" spans="2:65" s="11" customFormat="1" ht="13.5">
      <c r="B692" s="204"/>
      <c r="C692" s="205"/>
      <c r="D692" s="206" t="s">
        <v>137</v>
      </c>
      <c r="E692" s="207" t="s">
        <v>23</v>
      </c>
      <c r="F692" s="208" t="s">
        <v>864</v>
      </c>
      <c r="G692" s="205"/>
      <c r="H692" s="209">
        <v>0.54</v>
      </c>
      <c r="I692" s="210"/>
      <c r="J692" s="205"/>
      <c r="K692" s="205"/>
      <c r="L692" s="211"/>
      <c r="M692" s="212"/>
      <c r="N692" s="213"/>
      <c r="O692" s="213"/>
      <c r="P692" s="213"/>
      <c r="Q692" s="213"/>
      <c r="R692" s="213"/>
      <c r="S692" s="213"/>
      <c r="T692" s="214"/>
      <c r="AT692" s="215" t="s">
        <v>137</v>
      </c>
      <c r="AU692" s="215" t="s">
        <v>85</v>
      </c>
      <c r="AV692" s="11" t="s">
        <v>85</v>
      </c>
      <c r="AW692" s="11" t="s">
        <v>38</v>
      </c>
      <c r="AX692" s="11" t="s">
        <v>75</v>
      </c>
      <c r="AY692" s="215" t="s">
        <v>128</v>
      </c>
    </row>
    <row r="693" spans="2:65" s="11" customFormat="1" ht="13.5">
      <c r="B693" s="204"/>
      <c r="C693" s="205"/>
      <c r="D693" s="206" t="s">
        <v>137</v>
      </c>
      <c r="E693" s="207" t="s">
        <v>23</v>
      </c>
      <c r="F693" s="208" t="s">
        <v>865</v>
      </c>
      <c r="G693" s="205"/>
      <c r="H693" s="209">
        <v>0.85199999999999998</v>
      </c>
      <c r="I693" s="210"/>
      <c r="J693" s="205"/>
      <c r="K693" s="205"/>
      <c r="L693" s="211"/>
      <c r="M693" s="212"/>
      <c r="N693" s="213"/>
      <c r="O693" s="213"/>
      <c r="P693" s="213"/>
      <c r="Q693" s="213"/>
      <c r="R693" s="213"/>
      <c r="S693" s="213"/>
      <c r="T693" s="214"/>
      <c r="AT693" s="215" t="s">
        <v>137</v>
      </c>
      <c r="AU693" s="215" t="s">
        <v>85</v>
      </c>
      <c r="AV693" s="11" t="s">
        <v>85</v>
      </c>
      <c r="AW693" s="11" t="s">
        <v>38</v>
      </c>
      <c r="AX693" s="11" t="s">
        <v>75</v>
      </c>
      <c r="AY693" s="215" t="s">
        <v>128</v>
      </c>
    </row>
    <row r="694" spans="2:65" s="11" customFormat="1" ht="13.5">
      <c r="B694" s="204"/>
      <c r="C694" s="205"/>
      <c r="D694" s="206" t="s">
        <v>137</v>
      </c>
      <c r="E694" s="207" t="s">
        <v>23</v>
      </c>
      <c r="F694" s="208" t="s">
        <v>866</v>
      </c>
      <c r="G694" s="205"/>
      <c r="H694" s="209">
        <v>0.85199999999999998</v>
      </c>
      <c r="I694" s="210"/>
      <c r="J694" s="205"/>
      <c r="K694" s="205"/>
      <c r="L694" s="211"/>
      <c r="M694" s="212"/>
      <c r="N694" s="213"/>
      <c r="O694" s="213"/>
      <c r="P694" s="213"/>
      <c r="Q694" s="213"/>
      <c r="R694" s="213"/>
      <c r="S694" s="213"/>
      <c r="T694" s="214"/>
      <c r="AT694" s="215" t="s">
        <v>137</v>
      </c>
      <c r="AU694" s="215" t="s">
        <v>85</v>
      </c>
      <c r="AV694" s="11" t="s">
        <v>85</v>
      </c>
      <c r="AW694" s="11" t="s">
        <v>38</v>
      </c>
      <c r="AX694" s="11" t="s">
        <v>75</v>
      </c>
      <c r="AY694" s="215" t="s">
        <v>128</v>
      </c>
    </row>
    <row r="695" spans="2:65" s="11" customFormat="1" ht="13.5">
      <c r="B695" s="204"/>
      <c r="C695" s="205"/>
      <c r="D695" s="206" t="s">
        <v>137</v>
      </c>
      <c r="E695" s="207" t="s">
        <v>23</v>
      </c>
      <c r="F695" s="208" t="s">
        <v>867</v>
      </c>
      <c r="G695" s="205"/>
      <c r="H695" s="209">
        <v>0.85199999999999998</v>
      </c>
      <c r="I695" s="210"/>
      <c r="J695" s="205"/>
      <c r="K695" s="205"/>
      <c r="L695" s="211"/>
      <c r="M695" s="212"/>
      <c r="N695" s="213"/>
      <c r="O695" s="213"/>
      <c r="P695" s="213"/>
      <c r="Q695" s="213"/>
      <c r="R695" s="213"/>
      <c r="S695" s="213"/>
      <c r="T695" s="214"/>
      <c r="AT695" s="215" t="s">
        <v>137</v>
      </c>
      <c r="AU695" s="215" t="s">
        <v>85</v>
      </c>
      <c r="AV695" s="11" t="s">
        <v>85</v>
      </c>
      <c r="AW695" s="11" t="s">
        <v>38</v>
      </c>
      <c r="AX695" s="11" t="s">
        <v>75</v>
      </c>
      <c r="AY695" s="215" t="s">
        <v>128</v>
      </c>
    </row>
    <row r="696" spans="2:65" s="11" customFormat="1" ht="13.5">
      <c r="B696" s="204"/>
      <c r="C696" s="205"/>
      <c r="D696" s="206" t="s">
        <v>137</v>
      </c>
      <c r="E696" s="207" t="s">
        <v>23</v>
      </c>
      <c r="F696" s="208" t="s">
        <v>868</v>
      </c>
      <c r="G696" s="205"/>
      <c r="H696" s="209">
        <v>9.9960000000000004</v>
      </c>
      <c r="I696" s="210"/>
      <c r="J696" s="205"/>
      <c r="K696" s="205"/>
      <c r="L696" s="211"/>
      <c r="M696" s="212"/>
      <c r="N696" s="213"/>
      <c r="O696" s="213"/>
      <c r="P696" s="213"/>
      <c r="Q696" s="213"/>
      <c r="R696" s="213"/>
      <c r="S696" s="213"/>
      <c r="T696" s="214"/>
      <c r="AT696" s="215" t="s">
        <v>137</v>
      </c>
      <c r="AU696" s="215" t="s">
        <v>85</v>
      </c>
      <c r="AV696" s="11" t="s">
        <v>85</v>
      </c>
      <c r="AW696" s="11" t="s">
        <v>38</v>
      </c>
      <c r="AX696" s="11" t="s">
        <v>75</v>
      </c>
      <c r="AY696" s="215" t="s">
        <v>128</v>
      </c>
    </row>
    <row r="697" spans="2:65" s="12" customFormat="1" ht="13.5">
      <c r="B697" s="216"/>
      <c r="C697" s="217"/>
      <c r="D697" s="206" t="s">
        <v>137</v>
      </c>
      <c r="E697" s="218" t="s">
        <v>23</v>
      </c>
      <c r="F697" s="219" t="s">
        <v>140</v>
      </c>
      <c r="G697" s="217"/>
      <c r="H697" s="220">
        <v>66.102999999999994</v>
      </c>
      <c r="I697" s="221"/>
      <c r="J697" s="217"/>
      <c r="K697" s="217"/>
      <c r="L697" s="222"/>
      <c r="M697" s="223"/>
      <c r="N697" s="224"/>
      <c r="O697" s="224"/>
      <c r="P697" s="224"/>
      <c r="Q697" s="224"/>
      <c r="R697" s="224"/>
      <c r="S697" s="224"/>
      <c r="T697" s="225"/>
      <c r="AT697" s="226" t="s">
        <v>137</v>
      </c>
      <c r="AU697" s="226" t="s">
        <v>85</v>
      </c>
      <c r="AV697" s="12" t="s">
        <v>135</v>
      </c>
      <c r="AW697" s="12" t="s">
        <v>38</v>
      </c>
      <c r="AX697" s="12" t="s">
        <v>80</v>
      </c>
      <c r="AY697" s="226" t="s">
        <v>128</v>
      </c>
    </row>
    <row r="698" spans="2:65" s="10" customFormat="1" ht="29.85" customHeight="1">
      <c r="B698" s="176"/>
      <c r="C698" s="177"/>
      <c r="D698" s="178" t="s">
        <v>74</v>
      </c>
      <c r="E698" s="190" t="s">
        <v>869</v>
      </c>
      <c r="F698" s="190" t="s">
        <v>870</v>
      </c>
      <c r="G698" s="177"/>
      <c r="H698" s="177"/>
      <c r="I698" s="180"/>
      <c r="J698" s="191">
        <f>BK698</f>
        <v>0</v>
      </c>
      <c r="K698" s="177"/>
      <c r="L698" s="182"/>
      <c r="M698" s="183"/>
      <c r="N698" s="184"/>
      <c r="O698" s="184"/>
      <c r="P698" s="185">
        <f>SUM(P699:P721)</f>
        <v>0</v>
      </c>
      <c r="Q698" s="184"/>
      <c r="R698" s="185">
        <f>SUM(R699:R721)</f>
        <v>1.0515314</v>
      </c>
      <c r="S698" s="184"/>
      <c r="T698" s="186">
        <f>SUM(T699:T721)</f>
        <v>1.0460259999999999</v>
      </c>
      <c r="AR698" s="187" t="s">
        <v>85</v>
      </c>
      <c r="AT698" s="188" t="s">
        <v>74</v>
      </c>
      <c r="AU698" s="188" t="s">
        <v>80</v>
      </c>
      <c r="AY698" s="187" t="s">
        <v>128</v>
      </c>
      <c r="BK698" s="189">
        <f>SUM(BK699:BK721)</f>
        <v>0</v>
      </c>
    </row>
    <row r="699" spans="2:65" s="1" customFormat="1" ht="16.5" customHeight="1">
      <c r="B699" s="42"/>
      <c r="C699" s="192" t="s">
        <v>871</v>
      </c>
      <c r="D699" s="192" t="s">
        <v>131</v>
      </c>
      <c r="E699" s="193" t="s">
        <v>872</v>
      </c>
      <c r="F699" s="194" t="s">
        <v>873</v>
      </c>
      <c r="G699" s="195" t="s">
        <v>327</v>
      </c>
      <c r="H699" s="196">
        <v>275.27</v>
      </c>
      <c r="I699" s="197"/>
      <c r="J699" s="198">
        <f>ROUND(I699*H699,2)</f>
        <v>0</v>
      </c>
      <c r="K699" s="194" t="s">
        <v>23</v>
      </c>
      <c r="L699" s="62"/>
      <c r="M699" s="199" t="s">
        <v>23</v>
      </c>
      <c r="N699" s="200" t="s">
        <v>46</v>
      </c>
      <c r="O699" s="43"/>
      <c r="P699" s="201">
        <f>O699*H699</f>
        <v>0</v>
      </c>
      <c r="Q699" s="201">
        <v>0</v>
      </c>
      <c r="R699" s="201">
        <f>Q699*H699</f>
        <v>0</v>
      </c>
      <c r="S699" s="201">
        <v>3.8E-3</v>
      </c>
      <c r="T699" s="202">
        <f>S699*H699</f>
        <v>1.0460259999999999</v>
      </c>
      <c r="AR699" s="24" t="s">
        <v>334</v>
      </c>
      <c r="AT699" s="24" t="s">
        <v>131</v>
      </c>
      <c r="AU699" s="24" t="s">
        <v>85</v>
      </c>
      <c r="AY699" s="24" t="s">
        <v>128</v>
      </c>
      <c r="BE699" s="203">
        <f>IF(N699="základní",J699,0)</f>
        <v>0</v>
      </c>
      <c r="BF699" s="203">
        <f>IF(N699="snížená",J699,0)</f>
        <v>0</v>
      </c>
      <c r="BG699" s="203">
        <f>IF(N699="zákl. přenesená",J699,0)</f>
        <v>0</v>
      </c>
      <c r="BH699" s="203">
        <f>IF(N699="sníž. přenesená",J699,0)</f>
        <v>0</v>
      </c>
      <c r="BI699" s="203">
        <f>IF(N699="nulová",J699,0)</f>
        <v>0</v>
      </c>
      <c r="BJ699" s="24" t="s">
        <v>80</v>
      </c>
      <c r="BK699" s="203">
        <f>ROUND(I699*H699,2)</f>
        <v>0</v>
      </c>
      <c r="BL699" s="24" t="s">
        <v>334</v>
      </c>
      <c r="BM699" s="24" t="s">
        <v>874</v>
      </c>
    </row>
    <row r="700" spans="2:65" s="11" customFormat="1" ht="13.5">
      <c r="B700" s="204"/>
      <c r="C700" s="205"/>
      <c r="D700" s="206" t="s">
        <v>137</v>
      </c>
      <c r="E700" s="207" t="s">
        <v>23</v>
      </c>
      <c r="F700" s="208" t="s">
        <v>875</v>
      </c>
      <c r="G700" s="205"/>
      <c r="H700" s="209">
        <v>275.27</v>
      </c>
      <c r="I700" s="210"/>
      <c r="J700" s="205"/>
      <c r="K700" s="205"/>
      <c r="L700" s="211"/>
      <c r="M700" s="212"/>
      <c r="N700" s="213"/>
      <c r="O700" s="213"/>
      <c r="P700" s="213"/>
      <c r="Q700" s="213"/>
      <c r="R700" s="213"/>
      <c r="S700" s="213"/>
      <c r="T700" s="214"/>
      <c r="AT700" s="215" t="s">
        <v>137</v>
      </c>
      <c r="AU700" s="215" t="s">
        <v>85</v>
      </c>
      <c r="AV700" s="11" t="s">
        <v>85</v>
      </c>
      <c r="AW700" s="11" t="s">
        <v>38</v>
      </c>
      <c r="AX700" s="11" t="s">
        <v>80</v>
      </c>
      <c r="AY700" s="215" t="s">
        <v>128</v>
      </c>
    </row>
    <row r="701" spans="2:65" s="1" customFormat="1" ht="25.5" customHeight="1">
      <c r="B701" s="42"/>
      <c r="C701" s="192" t="s">
        <v>876</v>
      </c>
      <c r="D701" s="192" t="s">
        <v>131</v>
      </c>
      <c r="E701" s="193" t="s">
        <v>877</v>
      </c>
      <c r="F701" s="194" t="s">
        <v>878</v>
      </c>
      <c r="G701" s="195" t="s">
        <v>327</v>
      </c>
      <c r="H701" s="196">
        <v>275.27</v>
      </c>
      <c r="I701" s="197"/>
      <c r="J701" s="198">
        <f>ROUND(I701*H701,2)</f>
        <v>0</v>
      </c>
      <c r="K701" s="194" t="s">
        <v>23</v>
      </c>
      <c r="L701" s="62"/>
      <c r="M701" s="199" t="s">
        <v>23</v>
      </c>
      <c r="N701" s="200" t="s">
        <v>46</v>
      </c>
      <c r="O701" s="43"/>
      <c r="P701" s="201">
        <f>O701*H701</f>
        <v>0</v>
      </c>
      <c r="Q701" s="201">
        <v>3.82E-3</v>
      </c>
      <c r="R701" s="201">
        <f>Q701*H701</f>
        <v>1.0515314</v>
      </c>
      <c r="S701" s="201">
        <v>0</v>
      </c>
      <c r="T701" s="202">
        <f>S701*H701</f>
        <v>0</v>
      </c>
      <c r="AR701" s="24" t="s">
        <v>334</v>
      </c>
      <c r="AT701" s="24" t="s">
        <v>131</v>
      </c>
      <c r="AU701" s="24" t="s">
        <v>85</v>
      </c>
      <c r="AY701" s="24" t="s">
        <v>128</v>
      </c>
      <c r="BE701" s="203">
        <f>IF(N701="základní",J701,0)</f>
        <v>0</v>
      </c>
      <c r="BF701" s="203">
        <f>IF(N701="snížená",J701,0)</f>
        <v>0</v>
      </c>
      <c r="BG701" s="203">
        <f>IF(N701="zákl. přenesená",J701,0)</f>
        <v>0</v>
      </c>
      <c r="BH701" s="203">
        <f>IF(N701="sníž. přenesená",J701,0)</f>
        <v>0</v>
      </c>
      <c r="BI701" s="203">
        <f>IF(N701="nulová",J701,0)</f>
        <v>0</v>
      </c>
      <c r="BJ701" s="24" t="s">
        <v>80</v>
      </c>
      <c r="BK701" s="203">
        <f>ROUND(I701*H701,2)</f>
        <v>0</v>
      </c>
      <c r="BL701" s="24" t="s">
        <v>334</v>
      </c>
      <c r="BM701" s="24" t="s">
        <v>879</v>
      </c>
    </row>
    <row r="702" spans="2:65" s="11" customFormat="1" ht="13.5">
      <c r="B702" s="204"/>
      <c r="C702" s="205"/>
      <c r="D702" s="206" t="s">
        <v>137</v>
      </c>
      <c r="E702" s="207" t="s">
        <v>23</v>
      </c>
      <c r="F702" s="208" t="s">
        <v>359</v>
      </c>
      <c r="G702" s="205"/>
      <c r="H702" s="209">
        <v>23.52</v>
      </c>
      <c r="I702" s="210"/>
      <c r="J702" s="205"/>
      <c r="K702" s="205"/>
      <c r="L702" s="211"/>
      <c r="M702" s="212"/>
      <c r="N702" s="213"/>
      <c r="O702" s="213"/>
      <c r="P702" s="213"/>
      <c r="Q702" s="213"/>
      <c r="R702" s="213"/>
      <c r="S702" s="213"/>
      <c r="T702" s="214"/>
      <c r="AT702" s="215" t="s">
        <v>137</v>
      </c>
      <c r="AU702" s="215" t="s">
        <v>85</v>
      </c>
      <c r="AV702" s="11" t="s">
        <v>85</v>
      </c>
      <c r="AW702" s="11" t="s">
        <v>38</v>
      </c>
      <c r="AX702" s="11" t="s">
        <v>75</v>
      </c>
      <c r="AY702" s="215" t="s">
        <v>128</v>
      </c>
    </row>
    <row r="703" spans="2:65" s="11" customFormat="1" ht="13.5">
      <c r="B703" s="204"/>
      <c r="C703" s="205"/>
      <c r="D703" s="206" t="s">
        <v>137</v>
      </c>
      <c r="E703" s="207" t="s">
        <v>23</v>
      </c>
      <c r="F703" s="208" t="s">
        <v>880</v>
      </c>
      <c r="G703" s="205"/>
      <c r="H703" s="209">
        <v>16.8</v>
      </c>
      <c r="I703" s="210"/>
      <c r="J703" s="205"/>
      <c r="K703" s="205"/>
      <c r="L703" s="211"/>
      <c r="M703" s="212"/>
      <c r="N703" s="213"/>
      <c r="O703" s="213"/>
      <c r="P703" s="213"/>
      <c r="Q703" s="213"/>
      <c r="R703" s="213"/>
      <c r="S703" s="213"/>
      <c r="T703" s="214"/>
      <c r="AT703" s="215" t="s">
        <v>137</v>
      </c>
      <c r="AU703" s="215" t="s">
        <v>85</v>
      </c>
      <c r="AV703" s="11" t="s">
        <v>85</v>
      </c>
      <c r="AW703" s="11" t="s">
        <v>38</v>
      </c>
      <c r="AX703" s="11" t="s">
        <v>75</v>
      </c>
      <c r="AY703" s="215" t="s">
        <v>128</v>
      </c>
    </row>
    <row r="704" spans="2:65" s="11" customFormat="1" ht="13.5">
      <c r="B704" s="204"/>
      <c r="C704" s="205"/>
      <c r="D704" s="206" t="s">
        <v>137</v>
      </c>
      <c r="E704" s="207" t="s">
        <v>23</v>
      </c>
      <c r="F704" s="208" t="s">
        <v>361</v>
      </c>
      <c r="G704" s="205"/>
      <c r="H704" s="209">
        <v>17.399999999999999</v>
      </c>
      <c r="I704" s="210"/>
      <c r="J704" s="205"/>
      <c r="K704" s="205"/>
      <c r="L704" s="211"/>
      <c r="M704" s="212"/>
      <c r="N704" s="213"/>
      <c r="O704" s="213"/>
      <c r="P704" s="213"/>
      <c r="Q704" s="213"/>
      <c r="R704" s="213"/>
      <c r="S704" s="213"/>
      <c r="T704" s="214"/>
      <c r="AT704" s="215" t="s">
        <v>137</v>
      </c>
      <c r="AU704" s="215" t="s">
        <v>85</v>
      </c>
      <c r="AV704" s="11" t="s">
        <v>85</v>
      </c>
      <c r="AW704" s="11" t="s">
        <v>38</v>
      </c>
      <c r="AX704" s="11" t="s">
        <v>75</v>
      </c>
      <c r="AY704" s="215" t="s">
        <v>128</v>
      </c>
    </row>
    <row r="705" spans="2:51" s="11" customFormat="1" ht="13.5">
      <c r="B705" s="204"/>
      <c r="C705" s="205"/>
      <c r="D705" s="206" t="s">
        <v>137</v>
      </c>
      <c r="E705" s="207" t="s">
        <v>23</v>
      </c>
      <c r="F705" s="208" t="s">
        <v>362</v>
      </c>
      <c r="G705" s="205"/>
      <c r="H705" s="209">
        <v>17.399999999999999</v>
      </c>
      <c r="I705" s="210"/>
      <c r="J705" s="205"/>
      <c r="K705" s="205"/>
      <c r="L705" s="211"/>
      <c r="M705" s="212"/>
      <c r="N705" s="213"/>
      <c r="O705" s="213"/>
      <c r="P705" s="213"/>
      <c r="Q705" s="213"/>
      <c r="R705" s="213"/>
      <c r="S705" s="213"/>
      <c r="T705" s="214"/>
      <c r="AT705" s="215" t="s">
        <v>137</v>
      </c>
      <c r="AU705" s="215" t="s">
        <v>85</v>
      </c>
      <c r="AV705" s="11" t="s">
        <v>85</v>
      </c>
      <c r="AW705" s="11" t="s">
        <v>38</v>
      </c>
      <c r="AX705" s="11" t="s">
        <v>75</v>
      </c>
      <c r="AY705" s="215" t="s">
        <v>128</v>
      </c>
    </row>
    <row r="706" spans="2:51" s="11" customFormat="1" ht="13.5">
      <c r="B706" s="204"/>
      <c r="C706" s="205"/>
      <c r="D706" s="206" t="s">
        <v>137</v>
      </c>
      <c r="E706" s="207" t="s">
        <v>23</v>
      </c>
      <c r="F706" s="208" t="s">
        <v>881</v>
      </c>
      <c r="G706" s="205"/>
      <c r="H706" s="209">
        <v>3.7149999999999999</v>
      </c>
      <c r="I706" s="210"/>
      <c r="J706" s="205"/>
      <c r="K706" s="205"/>
      <c r="L706" s="211"/>
      <c r="M706" s="212"/>
      <c r="N706" s="213"/>
      <c r="O706" s="213"/>
      <c r="P706" s="213"/>
      <c r="Q706" s="213"/>
      <c r="R706" s="213"/>
      <c r="S706" s="213"/>
      <c r="T706" s="214"/>
      <c r="AT706" s="215" t="s">
        <v>137</v>
      </c>
      <c r="AU706" s="215" t="s">
        <v>85</v>
      </c>
      <c r="AV706" s="11" t="s">
        <v>85</v>
      </c>
      <c r="AW706" s="11" t="s">
        <v>38</v>
      </c>
      <c r="AX706" s="11" t="s">
        <v>75</v>
      </c>
      <c r="AY706" s="215" t="s">
        <v>128</v>
      </c>
    </row>
    <row r="707" spans="2:51" s="11" customFormat="1" ht="13.5">
      <c r="B707" s="204"/>
      <c r="C707" s="205"/>
      <c r="D707" s="206" t="s">
        <v>137</v>
      </c>
      <c r="E707" s="207" t="s">
        <v>23</v>
      </c>
      <c r="F707" s="208" t="s">
        <v>882</v>
      </c>
      <c r="G707" s="205"/>
      <c r="H707" s="209">
        <v>3.7149999999999999</v>
      </c>
      <c r="I707" s="210"/>
      <c r="J707" s="205"/>
      <c r="K707" s="205"/>
      <c r="L707" s="211"/>
      <c r="M707" s="212"/>
      <c r="N707" s="213"/>
      <c r="O707" s="213"/>
      <c r="P707" s="213"/>
      <c r="Q707" s="213"/>
      <c r="R707" s="213"/>
      <c r="S707" s="213"/>
      <c r="T707" s="214"/>
      <c r="AT707" s="215" t="s">
        <v>137</v>
      </c>
      <c r="AU707" s="215" t="s">
        <v>85</v>
      </c>
      <c r="AV707" s="11" t="s">
        <v>85</v>
      </c>
      <c r="AW707" s="11" t="s">
        <v>38</v>
      </c>
      <c r="AX707" s="11" t="s">
        <v>75</v>
      </c>
      <c r="AY707" s="215" t="s">
        <v>128</v>
      </c>
    </row>
    <row r="708" spans="2:51" s="11" customFormat="1" ht="13.5">
      <c r="B708" s="204"/>
      <c r="C708" s="205"/>
      <c r="D708" s="206" t="s">
        <v>137</v>
      </c>
      <c r="E708" s="207" t="s">
        <v>23</v>
      </c>
      <c r="F708" s="208" t="s">
        <v>365</v>
      </c>
      <c r="G708" s="205"/>
      <c r="H708" s="209">
        <v>48.96</v>
      </c>
      <c r="I708" s="210"/>
      <c r="J708" s="205"/>
      <c r="K708" s="205"/>
      <c r="L708" s="211"/>
      <c r="M708" s="212"/>
      <c r="N708" s="213"/>
      <c r="O708" s="213"/>
      <c r="P708" s="213"/>
      <c r="Q708" s="213"/>
      <c r="R708" s="213"/>
      <c r="S708" s="213"/>
      <c r="T708" s="214"/>
      <c r="AT708" s="215" t="s">
        <v>137</v>
      </c>
      <c r="AU708" s="215" t="s">
        <v>85</v>
      </c>
      <c r="AV708" s="11" t="s">
        <v>85</v>
      </c>
      <c r="AW708" s="11" t="s">
        <v>38</v>
      </c>
      <c r="AX708" s="11" t="s">
        <v>75</v>
      </c>
      <c r="AY708" s="215" t="s">
        <v>128</v>
      </c>
    </row>
    <row r="709" spans="2:51" s="11" customFormat="1" ht="13.5">
      <c r="B709" s="204"/>
      <c r="C709" s="205"/>
      <c r="D709" s="206" t="s">
        <v>137</v>
      </c>
      <c r="E709" s="207" t="s">
        <v>23</v>
      </c>
      <c r="F709" s="208" t="s">
        <v>366</v>
      </c>
      <c r="G709" s="205"/>
      <c r="H709" s="209">
        <v>48.96</v>
      </c>
      <c r="I709" s="210"/>
      <c r="J709" s="205"/>
      <c r="K709" s="205"/>
      <c r="L709" s="211"/>
      <c r="M709" s="212"/>
      <c r="N709" s="213"/>
      <c r="O709" s="213"/>
      <c r="P709" s="213"/>
      <c r="Q709" s="213"/>
      <c r="R709" s="213"/>
      <c r="S709" s="213"/>
      <c r="T709" s="214"/>
      <c r="AT709" s="215" t="s">
        <v>137</v>
      </c>
      <c r="AU709" s="215" t="s">
        <v>85</v>
      </c>
      <c r="AV709" s="11" t="s">
        <v>85</v>
      </c>
      <c r="AW709" s="11" t="s">
        <v>38</v>
      </c>
      <c r="AX709" s="11" t="s">
        <v>75</v>
      </c>
      <c r="AY709" s="215" t="s">
        <v>128</v>
      </c>
    </row>
    <row r="710" spans="2:51" s="11" customFormat="1" ht="13.5">
      <c r="B710" s="204"/>
      <c r="C710" s="205"/>
      <c r="D710" s="206" t="s">
        <v>137</v>
      </c>
      <c r="E710" s="207" t="s">
        <v>23</v>
      </c>
      <c r="F710" s="208" t="s">
        <v>367</v>
      </c>
      <c r="G710" s="205"/>
      <c r="H710" s="209">
        <v>6.24</v>
      </c>
      <c r="I710" s="210"/>
      <c r="J710" s="205"/>
      <c r="K710" s="205"/>
      <c r="L710" s="211"/>
      <c r="M710" s="212"/>
      <c r="N710" s="213"/>
      <c r="O710" s="213"/>
      <c r="P710" s="213"/>
      <c r="Q710" s="213"/>
      <c r="R710" s="213"/>
      <c r="S710" s="213"/>
      <c r="T710" s="214"/>
      <c r="AT710" s="215" t="s">
        <v>137</v>
      </c>
      <c r="AU710" s="215" t="s">
        <v>85</v>
      </c>
      <c r="AV710" s="11" t="s">
        <v>85</v>
      </c>
      <c r="AW710" s="11" t="s">
        <v>38</v>
      </c>
      <c r="AX710" s="11" t="s">
        <v>75</v>
      </c>
      <c r="AY710" s="215" t="s">
        <v>128</v>
      </c>
    </row>
    <row r="711" spans="2:51" s="11" customFormat="1" ht="13.5">
      <c r="B711" s="204"/>
      <c r="C711" s="205"/>
      <c r="D711" s="206" t="s">
        <v>137</v>
      </c>
      <c r="E711" s="207" t="s">
        <v>23</v>
      </c>
      <c r="F711" s="208" t="s">
        <v>368</v>
      </c>
      <c r="G711" s="205"/>
      <c r="H711" s="209">
        <v>6.72</v>
      </c>
      <c r="I711" s="210"/>
      <c r="J711" s="205"/>
      <c r="K711" s="205"/>
      <c r="L711" s="211"/>
      <c r="M711" s="212"/>
      <c r="N711" s="213"/>
      <c r="O711" s="213"/>
      <c r="P711" s="213"/>
      <c r="Q711" s="213"/>
      <c r="R711" s="213"/>
      <c r="S711" s="213"/>
      <c r="T711" s="214"/>
      <c r="AT711" s="215" t="s">
        <v>137</v>
      </c>
      <c r="AU711" s="215" t="s">
        <v>85</v>
      </c>
      <c r="AV711" s="11" t="s">
        <v>85</v>
      </c>
      <c r="AW711" s="11" t="s">
        <v>38</v>
      </c>
      <c r="AX711" s="11" t="s">
        <v>75</v>
      </c>
      <c r="AY711" s="215" t="s">
        <v>128</v>
      </c>
    </row>
    <row r="712" spans="2:51" s="11" customFormat="1" ht="13.5">
      <c r="B712" s="204"/>
      <c r="C712" s="205"/>
      <c r="D712" s="206" t="s">
        <v>137</v>
      </c>
      <c r="E712" s="207" t="s">
        <v>23</v>
      </c>
      <c r="F712" s="208" t="s">
        <v>369</v>
      </c>
      <c r="G712" s="205"/>
      <c r="H712" s="209">
        <v>6.24</v>
      </c>
      <c r="I712" s="210"/>
      <c r="J712" s="205"/>
      <c r="K712" s="205"/>
      <c r="L712" s="211"/>
      <c r="M712" s="212"/>
      <c r="N712" s="213"/>
      <c r="O712" s="213"/>
      <c r="P712" s="213"/>
      <c r="Q712" s="213"/>
      <c r="R712" s="213"/>
      <c r="S712" s="213"/>
      <c r="T712" s="214"/>
      <c r="AT712" s="215" t="s">
        <v>137</v>
      </c>
      <c r="AU712" s="215" t="s">
        <v>85</v>
      </c>
      <c r="AV712" s="11" t="s">
        <v>85</v>
      </c>
      <c r="AW712" s="11" t="s">
        <v>38</v>
      </c>
      <c r="AX712" s="11" t="s">
        <v>75</v>
      </c>
      <c r="AY712" s="215" t="s">
        <v>128</v>
      </c>
    </row>
    <row r="713" spans="2:51" s="11" customFormat="1" ht="13.5">
      <c r="B713" s="204"/>
      <c r="C713" s="205"/>
      <c r="D713" s="206" t="s">
        <v>137</v>
      </c>
      <c r="E713" s="207" t="s">
        <v>23</v>
      </c>
      <c r="F713" s="208" t="s">
        <v>370</v>
      </c>
      <c r="G713" s="205"/>
      <c r="H713" s="209">
        <v>6.72</v>
      </c>
      <c r="I713" s="210"/>
      <c r="J713" s="205"/>
      <c r="K713" s="205"/>
      <c r="L713" s="211"/>
      <c r="M713" s="212"/>
      <c r="N713" s="213"/>
      <c r="O713" s="213"/>
      <c r="P713" s="213"/>
      <c r="Q713" s="213"/>
      <c r="R713" s="213"/>
      <c r="S713" s="213"/>
      <c r="T713" s="214"/>
      <c r="AT713" s="215" t="s">
        <v>137</v>
      </c>
      <c r="AU713" s="215" t="s">
        <v>85</v>
      </c>
      <c r="AV713" s="11" t="s">
        <v>85</v>
      </c>
      <c r="AW713" s="11" t="s">
        <v>38</v>
      </c>
      <c r="AX713" s="11" t="s">
        <v>75</v>
      </c>
      <c r="AY713" s="215" t="s">
        <v>128</v>
      </c>
    </row>
    <row r="714" spans="2:51" s="11" customFormat="1" ht="13.5">
      <c r="B714" s="204"/>
      <c r="C714" s="205"/>
      <c r="D714" s="206" t="s">
        <v>137</v>
      </c>
      <c r="E714" s="207" t="s">
        <v>23</v>
      </c>
      <c r="F714" s="208" t="s">
        <v>382</v>
      </c>
      <c r="G714" s="205"/>
      <c r="H714" s="209">
        <v>3.36</v>
      </c>
      <c r="I714" s="210"/>
      <c r="J714" s="205"/>
      <c r="K714" s="205"/>
      <c r="L714" s="211"/>
      <c r="M714" s="212"/>
      <c r="N714" s="213"/>
      <c r="O714" s="213"/>
      <c r="P714" s="213"/>
      <c r="Q714" s="213"/>
      <c r="R714" s="213"/>
      <c r="S714" s="213"/>
      <c r="T714" s="214"/>
      <c r="AT714" s="215" t="s">
        <v>137</v>
      </c>
      <c r="AU714" s="215" t="s">
        <v>85</v>
      </c>
      <c r="AV714" s="11" t="s">
        <v>85</v>
      </c>
      <c r="AW714" s="11" t="s">
        <v>38</v>
      </c>
      <c r="AX714" s="11" t="s">
        <v>75</v>
      </c>
      <c r="AY714" s="215" t="s">
        <v>128</v>
      </c>
    </row>
    <row r="715" spans="2:51" s="11" customFormat="1" ht="13.5">
      <c r="B715" s="204"/>
      <c r="C715" s="205"/>
      <c r="D715" s="206" t="s">
        <v>137</v>
      </c>
      <c r="E715" s="207" t="s">
        <v>23</v>
      </c>
      <c r="F715" s="208" t="s">
        <v>372</v>
      </c>
      <c r="G715" s="205"/>
      <c r="H715" s="209">
        <v>13.44</v>
      </c>
      <c r="I715" s="210"/>
      <c r="J715" s="205"/>
      <c r="K715" s="205"/>
      <c r="L715" s="211"/>
      <c r="M715" s="212"/>
      <c r="N715" s="213"/>
      <c r="O715" s="213"/>
      <c r="P715" s="213"/>
      <c r="Q715" s="213"/>
      <c r="R715" s="213"/>
      <c r="S715" s="213"/>
      <c r="T715" s="214"/>
      <c r="AT715" s="215" t="s">
        <v>137</v>
      </c>
      <c r="AU715" s="215" t="s">
        <v>85</v>
      </c>
      <c r="AV715" s="11" t="s">
        <v>85</v>
      </c>
      <c r="AW715" s="11" t="s">
        <v>38</v>
      </c>
      <c r="AX715" s="11" t="s">
        <v>75</v>
      </c>
      <c r="AY715" s="215" t="s">
        <v>128</v>
      </c>
    </row>
    <row r="716" spans="2:51" s="11" customFormat="1" ht="13.5">
      <c r="B716" s="204"/>
      <c r="C716" s="205"/>
      <c r="D716" s="206" t="s">
        <v>137</v>
      </c>
      <c r="E716" s="207" t="s">
        <v>23</v>
      </c>
      <c r="F716" s="208" t="s">
        <v>373</v>
      </c>
      <c r="G716" s="205"/>
      <c r="H716" s="209">
        <v>13.44</v>
      </c>
      <c r="I716" s="210"/>
      <c r="J716" s="205"/>
      <c r="K716" s="205"/>
      <c r="L716" s="211"/>
      <c r="M716" s="212"/>
      <c r="N716" s="213"/>
      <c r="O716" s="213"/>
      <c r="P716" s="213"/>
      <c r="Q716" s="213"/>
      <c r="R716" s="213"/>
      <c r="S716" s="213"/>
      <c r="T716" s="214"/>
      <c r="AT716" s="215" t="s">
        <v>137</v>
      </c>
      <c r="AU716" s="215" t="s">
        <v>85</v>
      </c>
      <c r="AV716" s="11" t="s">
        <v>85</v>
      </c>
      <c r="AW716" s="11" t="s">
        <v>38</v>
      </c>
      <c r="AX716" s="11" t="s">
        <v>75</v>
      </c>
      <c r="AY716" s="215" t="s">
        <v>128</v>
      </c>
    </row>
    <row r="717" spans="2:51" s="11" customFormat="1" ht="13.5">
      <c r="B717" s="204"/>
      <c r="C717" s="205"/>
      <c r="D717" s="206" t="s">
        <v>137</v>
      </c>
      <c r="E717" s="207" t="s">
        <v>23</v>
      </c>
      <c r="F717" s="208" t="s">
        <v>883</v>
      </c>
      <c r="G717" s="205"/>
      <c r="H717" s="209">
        <v>6.72</v>
      </c>
      <c r="I717" s="210"/>
      <c r="J717" s="205"/>
      <c r="K717" s="205"/>
      <c r="L717" s="211"/>
      <c r="M717" s="212"/>
      <c r="N717" s="213"/>
      <c r="O717" s="213"/>
      <c r="P717" s="213"/>
      <c r="Q717" s="213"/>
      <c r="R717" s="213"/>
      <c r="S717" s="213"/>
      <c r="T717" s="214"/>
      <c r="AT717" s="215" t="s">
        <v>137</v>
      </c>
      <c r="AU717" s="215" t="s">
        <v>85</v>
      </c>
      <c r="AV717" s="11" t="s">
        <v>85</v>
      </c>
      <c r="AW717" s="11" t="s">
        <v>38</v>
      </c>
      <c r="AX717" s="11" t="s">
        <v>75</v>
      </c>
      <c r="AY717" s="215" t="s">
        <v>128</v>
      </c>
    </row>
    <row r="718" spans="2:51" s="11" customFormat="1" ht="13.5">
      <c r="B718" s="204"/>
      <c r="C718" s="205"/>
      <c r="D718" s="206" t="s">
        <v>137</v>
      </c>
      <c r="E718" s="207" t="s">
        <v>23</v>
      </c>
      <c r="F718" s="208" t="s">
        <v>884</v>
      </c>
      <c r="G718" s="205"/>
      <c r="H718" s="209">
        <v>6.72</v>
      </c>
      <c r="I718" s="210"/>
      <c r="J718" s="205"/>
      <c r="K718" s="205"/>
      <c r="L718" s="211"/>
      <c r="M718" s="212"/>
      <c r="N718" s="213"/>
      <c r="O718" s="213"/>
      <c r="P718" s="213"/>
      <c r="Q718" s="213"/>
      <c r="R718" s="213"/>
      <c r="S718" s="213"/>
      <c r="T718" s="214"/>
      <c r="AT718" s="215" t="s">
        <v>137</v>
      </c>
      <c r="AU718" s="215" t="s">
        <v>85</v>
      </c>
      <c r="AV718" s="11" t="s">
        <v>85</v>
      </c>
      <c r="AW718" s="11" t="s">
        <v>38</v>
      </c>
      <c r="AX718" s="11" t="s">
        <v>75</v>
      </c>
      <c r="AY718" s="215" t="s">
        <v>128</v>
      </c>
    </row>
    <row r="719" spans="2:51" s="11" customFormat="1" ht="13.5">
      <c r="B719" s="204"/>
      <c r="C719" s="205"/>
      <c r="D719" s="206" t="s">
        <v>137</v>
      </c>
      <c r="E719" s="207" t="s">
        <v>23</v>
      </c>
      <c r="F719" s="208" t="s">
        <v>353</v>
      </c>
      <c r="G719" s="205"/>
      <c r="H719" s="209">
        <v>25.2</v>
      </c>
      <c r="I719" s="210"/>
      <c r="J719" s="205"/>
      <c r="K719" s="205"/>
      <c r="L719" s="211"/>
      <c r="M719" s="212"/>
      <c r="N719" s="213"/>
      <c r="O719" s="213"/>
      <c r="P719" s="213"/>
      <c r="Q719" s="213"/>
      <c r="R719" s="213"/>
      <c r="S719" s="213"/>
      <c r="T719" s="214"/>
      <c r="AT719" s="215" t="s">
        <v>137</v>
      </c>
      <c r="AU719" s="215" t="s">
        <v>85</v>
      </c>
      <c r="AV719" s="11" t="s">
        <v>85</v>
      </c>
      <c r="AW719" s="11" t="s">
        <v>38</v>
      </c>
      <c r="AX719" s="11" t="s">
        <v>75</v>
      </c>
      <c r="AY719" s="215" t="s">
        <v>128</v>
      </c>
    </row>
    <row r="720" spans="2:51" s="12" customFormat="1" ht="13.5">
      <c r="B720" s="216"/>
      <c r="C720" s="217"/>
      <c r="D720" s="206" t="s">
        <v>137</v>
      </c>
      <c r="E720" s="218" t="s">
        <v>23</v>
      </c>
      <c r="F720" s="219" t="s">
        <v>140</v>
      </c>
      <c r="G720" s="217"/>
      <c r="H720" s="220">
        <v>275.27</v>
      </c>
      <c r="I720" s="221"/>
      <c r="J720" s="217"/>
      <c r="K720" s="217"/>
      <c r="L720" s="222"/>
      <c r="M720" s="223"/>
      <c r="N720" s="224"/>
      <c r="O720" s="224"/>
      <c r="P720" s="224"/>
      <c r="Q720" s="224"/>
      <c r="R720" s="224"/>
      <c r="S720" s="224"/>
      <c r="T720" s="225"/>
      <c r="AT720" s="226" t="s">
        <v>137</v>
      </c>
      <c r="AU720" s="226" t="s">
        <v>85</v>
      </c>
      <c r="AV720" s="12" t="s">
        <v>135</v>
      </c>
      <c r="AW720" s="12" t="s">
        <v>38</v>
      </c>
      <c r="AX720" s="12" t="s">
        <v>80</v>
      </c>
      <c r="AY720" s="226" t="s">
        <v>128</v>
      </c>
    </row>
    <row r="721" spans="2:65" s="1" customFormat="1" ht="16.5" customHeight="1">
      <c r="B721" s="42"/>
      <c r="C721" s="192" t="s">
        <v>885</v>
      </c>
      <c r="D721" s="192" t="s">
        <v>131</v>
      </c>
      <c r="E721" s="193" t="s">
        <v>886</v>
      </c>
      <c r="F721" s="194" t="s">
        <v>887</v>
      </c>
      <c r="G721" s="195" t="s">
        <v>501</v>
      </c>
      <c r="H721" s="258"/>
      <c r="I721" s="197"/>
      <c r="J721" s="198">
        <f>ROUND(I721*H721,2)</f>
        <v>0</v>
      </c>
      <c r="K721" s="194" t="s">
        <v>143</v>
      </c>
      <c r="L721" s="62"/>
      <c r="M721" s="199" t="s">
        <v>23</v>
      </c>
      <c r="N721" s="200" t="s">
        <v>46</v>
      </c>
      <c r="O721" s="43"/>
      <c r="P721" s="201">
        <f>O721*H721</f>
        <v>0</v>
      </c>
      <c r="Q721" s="201">
        <v>0</v>
      </c>
      <c r="R721" s="201">
        <f>Q721*H721</f>
        <v>0</v>
      </c>
      <c r="S721" s="201">
        <v>0</v>
      </c>
      <c r="T721" s="202">
        <f>S721*H721</f>
        <v>0</v>
      </c>
      <c r="AR721" s="24" t="s">
        <v>334</v>
      </c>
      <c r="AT721" s="24" t="s">
        <v>131</v>
      </c>
      <c r="AU721" s="24" t="s">
        <v>85</v>
      </c>
      <c r="AY721" s="24" t="s">
        <v>128</v>
      </c>
      <c r="BE721" s="203">
        <f>IF(N721="základní",J721,0)</f>
        <v>0</v>
      </c>
      <c r="BF721" s="203">
        <f>IF(N721="snížená",J721,0)</f>
        <v>0</v>
      </c>
      <c r="BG721" s="203">
        <f>IF(N721="zákl. přenesená",J721,0)</f>
        <v>0</v>
      </c>
      <c r="BH721" s="203">
        <f>IF(N721="sníž. přenesená",J721,0)</f>
        <v>0</v>
      </c>
      <c r="BI721" s="203">
        <f>IF(N721="nulová",J721,0)</f>
        <v>0</v>
      </c>
      <c r="BJ721" s="24" t="s">
        <v>80</v>
      </c>
      <c r="BK721" s="203">
        <f>ROUND(I721*H721,2)</f>
        <v>0</v>
      </c>
      <c r="BL721" s="24" t="s">
        <v>334</v>
      </c>
      <c r="BM721" s="24" t="s">
        <v>888</v>
      </c>
    </row>
    <row r="722" spans="2:65" s="10" customFormat="1" ht="37.35" customHeight="1">
      <c r="B722" s="176"/>
      <c r="C722" s="177"/>
      <c r="D722" s="178" t="s">
        <v>74</v>
      </c>
      <c r="E722" s="179" t="s">
        <v>889</v>
      </c>
      <c r="F722" s="179" t="s">
        <v>890</v>
      </c>
      <c r="G722" s="177"/>
      <c r="H722" s="177"/>
      <c r="I722" s="180"/>
      <c r="J722" s="181">
        <f>BK722</f>
        <v>0</v>
      </c>
      <c r="K722" s="177"/>
      <c r="L722" s="182"/>
      <c r="M722" s="183"/>
      <c r="N722" s="184"/>
      <c r="O722" s="184"/>
      <c r="P722" s="185">
        <f>SUM(P723:P724)</f>
        <v>0</v>
      </c>
      <c r="Q722" s="184"/>
      <c r="R722" s="185">
        <f>SUM(R723:R724)</f>
        <v>0</v>
      </c>
      <c r="S722" s="184"/>
      <c r="T722" s="186">
        <f>SUM(T723:T724)</f>
        <v>0</v>
      </c>
      <c r="AR722" s="187" t="s">
        <v>135</v>
      </c>
      <c r="AT722" s="188" t="s">
        <v>74</v>
      </c>
      <c r="AU722" s="188" t="s">
        <v>75</v>
      </c>
      <c r="AY722" s="187" t="s">
        <v>128</v>
      </c>
      <c r="BK722" s="189">
        <f>SUM(BK723:BK724)</f>
        <v>0</v>
      </c>
    </row>
    <row r="723" spans="2:65" s="1" customFormat="1" ht="25.5" customHeight="1">
      <c r="B723" s="42"/>
      <c r="C723" s="192" t="s">
        <v>891</v>
      </c>
      <c r="D723" s="192" t="s">
        <v>131</v>
      </c>
      <c r="E723" s="193" t="s">
        <v>892</v>
      </c>
      <c r="F723" s="194" t="s">
        <v>893</v>
      </c>
      <c r="G723" s="195" t="s">
        <v>894</v>
      </c>
      <c r="H723" s="196">
        <v>40</v>
      </c>
      <c r="I723" s="197"/>
      <c r="J723" s="198">
        <f>ROUND(I723*H723,2)</f>
        <v>0</v>
      </c>
      <c r="K723" s="194" t="s">
        <v>23</v>
      </c>
      <c r="L723" s="62"/>
      <c r="M723" s="199" t="s">
        <v>23</v>
      </c>
      <c r="N723" s="200" t="s">
        <v>46</v>
      </c>
      <c r="O723" s="43"/>
      <c r="P723" s="201">
        <f>O723*H723</f>
        <v>0</v>
      </c>
      <c r="Q723" s="201">
        <v>0</v>
      </c>
      <c r="R723" s="201">
        <f>Q723*H723</f>
        <v>0</v>
      </c>
      <c r="S723" s="201">
        <v>0</v>
      </c>
      <c r="T723" s="202">
        <f>S723*H723</f>
        <v>0</v>
      </c>
      <c r="AR723" s="24" t="s">
        <v>895</v>
      </c>
      <c r="AT723" s="24" t="s">
        <v>131</v>
      </c>
      <c r="AU723" s="24" t="s">
        <v>80</v>
      </c>
      <c r="AY723" s="24" t="s">
        <v>128</v>
      </c>
      <c r="BE723" s="203">
        <f>IF(N723="základní",J723,0)</f>
        <v>0</v>
      </c>
      <c r="BF723" s="203">
        <f>IF(N723="snížená",J723,0)</f>
        <v>0</v>
      </c>
      <c r="BG723" s="203">
        <f>IF(N723="zákl. přenesená",J723,0)</f>
        <v>0</v>
      </c>
      <c r="BH723" s="203">
        <f>IF(N723="sníž. přenesená",J723,0)</f>
        <v>0</v>
      </c>
      <c r="BI723" s="203">
        <f>IF(N723="nulová",J723,0)</f>
        <v>0</v>
      </c>
      <c r="BJ723" s="24" t="s">
        <v>80</v>
      </c>
      <c r="BK723" s="203">
        <f>ROUND(I723*H723,2)</f>
        <v>0</v>
      </c>
      <c r="BL723" s="24" t="s">
        <v>895</v>
      </c>
      <c r="BM723" s="24" t="s">
        <v>896</v>
      </c>
    </row>
    <row r="724" spans="2:65" s="1" customFormat="1" ht="25.5" customHeight="1">
      <c r="B724" s="42"/>
      <c r="C724" s="192" t="s">
        <v>897</v>
      </c>
      <c r="D724" s="192" t="s">
        <v>131</v>
      </c>
      <c r="E724" s="193" t="s">
        <v>898</v>
      </c>
      <c r="F724" s="194" t="s">
        <v>899</v>
      </c>
      <c r="G724" s="195" t="s">
        <v>894</v>
      </c>
      <c r="H724" s="196">
        <v>30</v>
      </c>
      <c r="I724" s="197"/>
      <c r="J724" s="198">
        <f>ROUND(I724*H724,2)</f>
        <v>0</v>
      </c>
      <c r="K724" s="194" t="s">
        <v>23</v>
      </c>
      <c r="L724" s="62"/>
      <c r="M724" s="199" t="s">
        <v>23</v>
      </c>
      <c r="N724" s="259" t="s">
        <v>46</v>
      </c>
      <c r="O724" s="260"/>
      <c r="P724" s="261">
        <f>O724*H724</f>
        <v>0</v>
      </c>
      <c r="Q724" s="261">
        <v>0</v>
      </c>
      <c r="R724" s="261">
        <f>Q724*H724</f>
        <v>0</v>
      </c>
      <c r="S724" s="261">
        <v>0</v>
      </c>
      <c r="T724" s="262">
        <f>S724*H724</f>
        <v>0</v>
      </c>
      <c r="AR724" s="24" t="s">
        <v>895</v>
      </c>
      <c r="AT724" s="24" t="s">
        <v>131</v>
      </c>
      <c r="AU724" s="24" t="s">
        <v>80</v>
      </c>
      <c r="AY724" s="24" t="s">
        <v>128</v>
      </c>
      <c r="BE724" s="203">
        <f>IF(N724="základní",J724,0)</f>
        <v>0</v>
      </c>
      <c r="BF724" s="203">
        <f>IF(N724="snížená",J724,0)</f>
        <v>0</v>
      </c>
      <c r="BG724" s="203">
        <f>IF(N724="zákl. přenesená",J724,0)</f>
        <v>0</v>
      </c>
      <c r="BH724" s="203">
        <f>IF(N724="sníž. přenesená",J724,0)</f>
        <v>0</v>
      </c>
      <c r="BI724" s="203">
        <f>IF(N724="nulová",J724,0)</f>
        <v>0</v>
      </c>
      <c r="BJ724" s="24" t="s">
        <v>80</v>
      </c>
      <c r="BK724" s="203">
        <f>ROUND(I724*H724,2)</f>
        <v>0</v>
      </c>
      <c r="BL724" s="24" t="s">
        <v>895</v>
      </c>
      <c r="BM724" s="24" t="s">
        <v>900</v>
      </c>
    </row>
    <row r="725" spans="2:65" s="1" customFormat="1" ht="6.95" customHeight="1">
      <c r="B725" s="57"/>
      <c r="C725" s="58"/>
      <c r="D725" s="58"/>
      <c r="E725" s="58"/>
      <c r="F725" s="58"/>
      <c r="G725" s="58"/>
      <c r="H725" s="58"/>
      <c r="I725" s="139"/>
      <c r="J725" s="58"/>
      <c r="K725" s="58"/>
      <c r="L725" s="62"/>
    </row>
  </sheetData>
  <sheetProtection algorithmName="SHA-512" hashValue="4RasydNtmgT2f5maqfJLZUPMHQqeGPUtamdfVYBKCkufUZi28221KIqx0Pln8bQj8JPRNhfaeyqPGYzeE1dBuA==" saltValue="Q65yDcKJWN4gl6x1OZyhJLk3vW4GzFHD4i8ottkUToNTS9HCj4eHruvWhfps9/TU1KaWSaXTddN2/qXBFtqSOg==" spinCount="100000" sheet="1" objects="1" scenarios="1" formatColumns="0" formatRows="0" autoFilter="0"/>
  <autoFilter ref="C84:K724" xr:uid="{00000000-0009-0000-0000-000001000000}"/>
  <mergeCells count="7">
    <mergeCell ref="G1:H1"/>
    <mergeCell ref="L2:V2"/>
    <mergeCell ref="E7:H7"/>
    <mergeCell ref="E22:H22"/>
    <mergeCell ref="E43:H43"/>
    <mergeCell ref="J47:J48"/>
    <mergeCell ref="E77:H77"/>
  </mergeCells>
  <hyperlinks>
    <hyperlink ref="F1:G1" location="C2" display="1) Krycí list soupisu" xr:uid="{00000000-0004-0000-0100-000000000000}"/>
    <hyperlink ref="G1:H1" location="C50" display="2) Rekapitulace" xr:uid="{00000000-0004-0000-0100-000001000000}"/>
    <hyperlink ref="J1" location="C84" display="3) Soupis prací" xr:uid="{00000000-0004-0000-0100-000002000000}"/>
    <hyperlink ref="L1:V1" location="'Rekapitulace stavby'!C2" display="Rekapitulace stavby" xr:uid="{00000000-0004-0000-0100-000003000000}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R88"/>
  <sheetViews>
    <sheetView showGridLines="0" view="pageBreakPreview" zoomScaleNormal="100" zoomScaleSheetLayoutView="10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11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1"/>
      <c r="B1" s="112"/>
      <c r="C1" s="112"/>
      <c r="D1" s="113" t="s">
        <v>1</v>
      </c>
      <c r="E1" s="112"/>
      <c r="F1" s="114" t="s">
        <v>86</v>
      </c>
      <c r="G1" s="383" t="s">
        <v>87</v>
      </c>
      <c r="H1" s="383"/>
      <c r="I1" s="115"/>
      <c r="J1" s="114" t="s">
        <v>88</v>
      </c>
      <c r="K1" s="113" t="s">
        <v>89</v>
      </c>
      <c r="L1" s="114" t="s">
        <v>90</v>
      </c>
      <c r="M1" s="114"/>
      <c r="N1" s="114"/>
      <c r="O1" s="114"/>
      <c r="P1" s="114"/>
      <c r="Q1" s="114"/>
      <c r="R1" s="114"/>
      <c r="S1" s="114"/>
      <c r="T1" s="114"/>
      <c r="U1" s="20"/>
      <c r="V1" s="20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</row>
    <row r="2" spans="1:70" ht="36.950000000000003" customHeight="1">
      <c r="L2" s="378"/>
      <c r="M2" s="378"/>
      <c r="N2" s="378"/>
      <c r="O2" s="378"/>
      <c r="P2" s="378"/>
      <c r="Q2" s="378"/>
      <c r="R2" s="378"/>
      <c r="S2" s="378"/>
      <c r="T2" s="378"/>
      <c r="U2" s="378"/>
      <c r="V2" s="378"/>
      <c r="AT2" s="24" t="s">
        <v>84</v>
      </c>
    </row>
    <row r="3" spans="1:70" ht="6.95" customHeight="1">
      <c r="B3" s="25"/>
      <c r="C3" s="26"/>
      <c r="D3" s="26"/>
      <c r="E3" s="26"/>
      <c r="F3" s="26"/>
      <c r="G3" s="26"/>
      <c r="H3" s="26"/>
      <c r="I3" s="116"/>
      <c r="J3" s="26"/>
      <c r="K3" s="27"/>
      <c r="AT3" s="24" t="s">
        <v>85</v>
      </c>
    </row>
    <row r="4" spans="1:70" ht="36.950000000000003" customHeight="1">
      <c r="B4" s="28"/>
      <c r="C4" s="29"/>
      <c r="D4" s="30" t="s">
        <v>91</v>
      </c>
      <c r="E4" s="29"/>
      <c r="F4" s="29"/>
      <c r="G4" s="29"/>
      <c r="H4" s="29"/>
      <c r="I4" s="117"/>
      <c r="J4" s="29"/>
      <c r="K4" s="31"/>
      <c r="M4" s="32" t="s">
        <v>12</v>
      </c>
      <c r="AT4" s="24" t="s">
        <v>6</v>
      </c>
    </row>
    <row r="5" spans="1:70" ht="6.95" customHeight="1">
      <c r="B5" s="28"/>
      <c r="C5" s="29"/>
      <c r="D5" s="29"/>
      <c r="E5" s="29"/>
      <c r="F5" s="29"/>
      <c r="G5" s="29"/>
      <c r="H5" s="29"/>
      <c r="I5" s="117"/>
      <c r="J5" s="29"/>
      <c r="K5" s="31"/>
    </row>
    <row r="6" spans="1:70">
      <c r="B6" s="28"/>
      <c r="C6" s="29"/>
      <c r="D6" s="37" t="s">
        <v>18</v>
      </c>
      <c r="E6" s="29"/>
      <c r="F6" s="29"/>
      <c r="G6" s="29"/>
      <c r="H6" s="29"/>
      <c r="I6" s="117"/>
      <c r="J6" s="29"/>
      <c r="K6" s="31"/>
    </row>
    <row r="7" spans="1:70" ht="16.5" customHeight="1">
      <c r="B7" s="28"/>
      <c r="C7" s="29"/>
      <c r="D7" s="29"/>
      <c r="E7" s="384" t="str">
        <f>'Rekapitulace stavby'!K6</f>
        <v>Výměna výplní otvorů v obvodovém plášti MŠ Trávníčkova</v>
      </c>
      <c r="F7" s="385"/>
      <c r="G7" s="385"/>
      <c r="H7" s="385"/>
      <c r="I7" s="117"/>
      <c r="J7" s="29"/>
      <c r="K7" s="31"/>
    </row>
    <row r="8" spans="1:70" s="1" customFormat="1">
      <c r="B8" s="42"/>
      <c r="C8" s="43"/>
      <c r="D8" s="37" t="s">
        <v>901</v>
      </c>
      <c r="E8" s="43"/>
      <c r="F8" s="43"/>
      <c r="G8" s="43"/>
      <c r="H8" s="43"/>
      <c r="I8" s="118"/>
      <c r="J8" s="43"/>
      <c r="K8" s="46"/>
    </row>
    <row r="9" spans="1:70" s="1" customFormat="1" ht="36.950000000000003" customHeight="1">
      <c r="B9" s="42"/>
      <c r="C9" s="43"/>
      <c r="D9" s="43"/>
      <c r="E9" s="379" t="s">
        <v>902</v>
      </c>
      <c r="F9" s="380"/>
      <c r="G9" s="380"/>
      <c r="H9" s="380"/>
      <c r="I9" s="118"/>
      <c r="J9" s="43"/>
      <c r="K9" s="46"/>
    </row>
    <row r="10" spans="1:70" s="1" customFormat="1" ht="13.5">
      <c r="B10" s="42"/>
      <c r="C10" s="43"/>
      <c r="D10" s="43"/>
      <c r="E10" s="43"/>
      <c r="F10" s="43"/>
      <c r="G10" s="43"/>
      <c r="H10" s="43"/>
      <c r="I10" s="118"/>
      <c r="J10" s="43"/>
      <c r="K10" s="46"/>
    </row>
    <row r="11" spans="1:70" s="1" customFormat="1" ht="14.45" customHeight="1">
      <c r="B11" s="42"/>
      <c r="C11" s="43"/>
      <c r="D11" s="37" t="s">
        <v>20</v>
      </c>
      <c r="E11" s="43"/>
      <c r="F11" s="35" t="s">
        <v>21</v>
      </c>
      <c r="G11" s="43"/>
      <c r="H11" s="43"/>
      <c r="I11" s="119" t="s">
        <v>22</v>
      </c>
      <c r="J11" s="35" t="s">
        <v>23</v>
      </c>
      <c r="K11" s="46"/>
    </row>
    <row r="12" spans="1:70" s="1" customFormat="1" ht="14.45" customHeight="1">
      <c r="B12" s="42"/>
      <c r="C12" s="43"/>
      <c r="D12" s="37" t="s">
        <v>24</v>
      </c>
      <c r="E12" s="43"/>
      <c r="F12" s="35" t="s">
        <v>25</v>
      </c>
      <c r="G12" s="43"/>
      <c r="H12" s="43"/>
      <c r="I12" s="119" t="s">
        <v>26</v>
      </c>
      <c r="J12" s="120" t="str">
        <f>'Rekapitulace stavby'!AN8</f>
        <v>18. 11. 2018</v>
      </c>
      <c r="K12" s="46"/>
    </row>
    <row r="13" spans="1:70" s="1" customFormat="1" ht="10.9" customHeight="1">
      <c r="B13" s="42"/>
      <c r="C13" s="43"/>
      <c r="D13" s="43"/>
      <c r="E13" s="43"/>
      <c r="F13" s="43"/>
      <c r="G13" s="43"/>
      <c r="H13" s="43"/>
      <c r="I13" s="118"/>
      <c r="J13" s="43"/>
      <c r="K13" s="46"/>
    </row>
    <row r="14" spans="1:70" s="1" customFormat="1" ht="14.45" customHeight="1">
      <c r="B14" s="42"/>
      <c r="C14" s="43"/>
      <c r="D14" s="37" t="s">
        <v>30</v>
      </c>
      <c r="E14" s="43"/>
      <c r="F14" s="43"/>
      <c r="G14" s="43"/>
      <c r="H14" s="43"/>
      <c r="I14" s="119" t="s">
        <v>31</v>
      </c>
      <c r="J14" s="35" t="s">
        <v>23</v>
      </c>
      <c r="K14" s="46"/>
    </row>
    <row r="15" spans="1:70" s="1" customFormat="1" ht="18" customHeight="1">
      <c r="B15" s="42"/>
      <c r="C15" s="43"/>
      <c r="D15" s="43"/>
      <c r="E15" s="35" t="s">
        <v>32</v>
      </c>
      <c r="F15" s="43"/>
      <c r="G15" s="43"/>
      <c r="H15" s="43"/>
      <c r="I15" s="119" t="s">
        <v>33</v>
      </c>
      <c r="J15" s="35" t="s">
        <v>23</v>
      </c>
      <c r="K15" s="46"/>
    </row>
    <row r="16" spans="1:70" s="1" customFormat="1" ht="6.95" customHeight="1">
      <c r="B16" s="42"/>
      <c r="C16" s="43"/>
      <c r="D16" s="43"/>
      <c r="E16" s="43"/>
      <c r="F16" s="43"/>
      <c r="G16" s="43"/>
      <c r="H16" s="43"/>
      <c r="I16" s="118"/>
      <c r="J16" s="43"/>
      <c r="K16" s="46"/>
    </row>
    <row r="17" spans="2:11" s="1" customFormat="1" ht="14.45" customHeight="1">
      <c r="B17" s="42"/>
      <c r="C17" s="43"/>
      <c r="D17" s="37" t="s">
        <v>34</v>
      </c>
      <c r="E17" s="43"/>
      <c r="F17" s="43"/>
      <c r="G17" s="43"/>
      <c r="H17" s="43"/>
      <c r="I17" s="119" t="s">
        <v>31</v>
      </c>
      <c r="J17" s="35" t="str">
        <f>IF('Rekapitulace stavby'!AN13="Vyplň údaj","",IF('Rekapitulace stavby'!AN13="","",'Rekapitulace stavby'!AN13))</f>
        <v/>
      </c>
      <c r="K17" s="46"/>
    </row>
    <row r="18" spans="2:11" s="1" customFormat="1" ht="18" customHeight="1">
      <c r="B18" s="42"/>
      <c r="C18" s="43"/>
      <c r="D18" s="43"/>
      <c r="E18" s="35" t="str">
        <f>IF('Rekapitulace stavby'!E14="Vyplň údaj","",IF('Rekapitulace stavby'!E14="","",'Rekapitulace stavby'!E14))</f>
        <v/>
      </c>
      <c r="F18" s="43"/>
      <c r="G18" s="43"/>
      <c r="H18" s="43"/>
      <c r="I18" s="119" t="s">
        <v>33</v>
      </c>
      <c r="J18" s="35" t="str">
        <f>IF('Rekapitulace stavby'!AN14="Vyplň údaj","",IF('Rekapitulace stavby'!AN14="","",'Rekapitulace stavby'!AN14))</f>
        <v/>
      </c>
      <c r="K18" s="46"/>
    </row>
    <row r="19" spans="2:11" s="1" customFormat="1" ht="6.95" customHeight="1">
      <c r="B19" s="42"/>
      <c r="C19" s="43"/>
      <c r="D19" s="43"/>
      <c r="E19" s="43"/>
      <c r="F19" s="43"/>
      <c r="G19" s="43"/>
      <c r="H19" s="43"/>
      <c r="I19" s="118"/>
      <c r="J19" s="43"/>
      <c r="K19" s="46"/>
    </row>
    <row r="20" spans="2:11" s="1" customFormat="1" ht="14.45" customHeight="1">
      <c r="B20" s="42"/>
      <c r="C20" s="43"/>
      <c r="D20" s="37" t="s">
        <v>36</v>
      </c>
      <c r="E20" s="43"/>
      <c r="F20" s="43"/>
      <c r="G20" s="43"/>
      <c r="H20" s="43"/>
      <c r="I20" s="119" t="s">
        <v>31</v>
      </c>
      <c r="J20" s="35" t="str">
        <f>IF('Rekapitulace stavby'!AN16="","",'Rekapitulace stavby'!AN16)</f>
        <v/>
      </c>
      <c r="K20" s="46"/>
    </row>
    <row r="21" spans="2:11" s="1" customFormat="1" ht="18" customHeight="1">
      <c r="B21" s="42"/>
      <c r="C21" s="43"/>
      <c r="D21" s="43"/>
      <c r="E21" s="35" t="str">
        <f>IF('Rekapitulace stavby'!E17="","",'Rekapitulace stavby'!E17)</f>
        <v xml:space="preserve"> </v>
      </c>
      <c r="F21" s="43"/>
      <c r="G21" s="43"/>
      <c r="H21" s="43"/>
      <c r="I21" s="119" t="s">
        <v>33</v>
      </c>
      <c r="J21" s="35" t="str">
        <f>IF('Rekapitulace stavby'!AN17="","",'Rekapitulace stavby'!AN17)</f>
        <v/>
      </c>
      <c r="K21" s="46"/>
    </row>
    <row r="22" spans="2:11" s="1" customFormat="1" ht="6.95" customHeight="1">
      <c r="B22" s="42"/>
      <c r="C22" s="43"/>
      <c r="D22" s="43"/>
      <c r="E22" s="43"/>
      <c r="F22" s="43"/>
      <c r="G22" s="43"/>
      <c r="H22" s="43"/>
      <c r="I22" s="118"/>
      <c r="J22" s="43"/>
      <c r="K22" s="46"/>
    </row>
    <row r="23" spans="2:11" s="1" customFormat="1" ht="14.45" customHeight="1">
      <c r="B23" s="42"/>
      <c r="C23" s="43"/>
      <c r="D23" s="37" t="s">
        <v>39</v>
      </c>
      <c r="E23" s="43"/>
      <c r="F23" s="43"/>
      <c r="G23" s="43"/>
      <c r="H23" s="43"/>
      <c r="I23" s="118"/>
      <c r="J23" s="43"/>
      <c r="K23" s="46"/>
    </row>
    <row r="24" spans="2:11" s="6" customFormat="1" ht="16.5" customHeight="1">
      <c r="B24" s="121"/>
      <c r="C24" s="122"/>
      <c r="D24" s="122"/>
      <c r="E24" s="348" t="s">
        <v>23</v>
      </c>
      <c r="F24" s="348"/>
      <c r="G24" s="348"/>
      <c r="H24" s="348"/>
      <c r="I24" s="123"/>
      <c r="J24" s="122"/>
      <c r="K24" s="124"/>
    </row>
    <row r="25" spans="2:11" s="1" customFormat="1" ht="6.95" customHeight="1">
      <c r="B25" s="42"/>
      <c r="C25" s="43"/>
      <c r="D25" s="43"/>
      <c r="E25" s="43"/>
      <c r="F25" s="43"/>
      <c r="G25" s="43"/>
      <c r="H25" s="43"/>
      <c r="I25" s="118"/>
      <c r="J25" s="43"/>
      <c r="K25" s="46"/>
    </row>
    <row r="26" spans="2:11" s="1" customFormat="1" ht="6.95" customHeight="1">
      <c r="B26" s="42"/>
      <c r="C26" s="43"/>
      <c r="D26" s="86"/>
      <c r="E26" s="86"/>
      <c r="F26" s="86"/>
      <c r="G26" s="86"/>
      <c r="H26" s="86"/>
      <c r="I26" s="125"/>
      <c r="J26" s="86"/>
      <c r="K26" s="126"/>
    </row>
    <row r="27" spans="2:11" s="1" customFormat="1" ht="25.35" customHeight="1">
      <c r="B27" s="42"/>
      <c r="C27" s="43"/>
      <c r="D27" s="127" t="s">
        <v>41</v>
      </c>
      <c r="E27" s="43"/>
      <c r="F27" s="43"/>
      <c r="G27" s="43"/>
      <c r="H27" s="43"/>
      <c r="I27" s="118"/>
      <c r="J27" s="128">
        <f>ROUND(J80,2)</f>
        <v>0</v>
      </c>
      <c r="K27" s="46"/>
    </row>
    <row r="28" spans="2:11" s="1" customFormat="1" ht="6.95" customHeight="1">
      <c r="B28" s="42"/>
      <c r="C28" s="43"/>
      <c r="D28" s="86"/>
      <c r="E28" s="86"/>
      <c r="F28" s="86"/>
      <c r="G28" s="86"/>
      <c r="H28" s="86"/>
      <c r="I28" s="125"/>
      <c r="J28" s="86"/>
      <c r="K28" s="126"/>
    </row>
    <row r="29" spans="2:11" s="1" customFormat="1" ht="14.45" customHeight="1">
      <c r="B29" s="42"/>
      <c r="C29" s="43"/>
      <c r="D29" s="43"/>
      <c r="E29" s="43"/>
      <c r="F29" s="47" t="s">
        <v>43</v>
      </c>
      <c r="G29" s="43"/>
      <c r="H29" s="43"/>
      <c r="I29" s="129" t="s">
        <v>42</v>
      </c>
      <c r="J29" s="47" t="s">
        <v>44</v>
      </c>
      <c r="K29" s="46"/>
    </row>
    <row r="30" spans="2:11" s="1" customFormat="1" ht="14.45" customHeight="1">
      <c r="B30" s="42"/>
      <c r="C30" s="43"/>
      <c r="D30" s="50" t="s">
        <v>45</v>
      </c>
      <c r="E30" s="50" t="s">
        <v>46</v>
      </c>
      <c r="F30" s="130">
        <f>ROUND(SUM(BE80:BE87), 2)</f>
        <v>0</v>
      </c>
      <c r="G30" s="43"/>
      <c r="H30" s="43"/>
      <c r="I30" s="131">
        <v>0.21</v>
      </c>
      <c r="J30" s="130">
        <f>ROUND(ROUND((SUM(BE80:BE87)), 2)*I30, 2)</f>
        <v>0</v>
      </c>
      <c r="K30" s="46"/>
    </row>
    <row r="31" spans="2:11" s="1" customFormat="1" ht="14.45" customHeight="1">
      <c r="B31" s="42"/>
      <c r="C31" s="43"/>
      <c r="D31" s="43"/>
      <c r="E31" s="50" t="s">
        <v>47</v>
      </c>
      <c r="F31" s="130">
        <f>ROUND(SUM(BF80:BF87), 2)</f>
        <v>0</v>
      </c>
      <c r="G31" s="43"/>
      <c r="H31" s="43"/>
      <c r="I31" s="131">
        <v>0.15</v>
      </c>
      <c r="J31" s="130">
        <f>ROUND(ROUND((SUM(BF80:BF87)), 2)*I31, 2)</f>
        <v>0</v>
      </c>
      <c r="K31" s="46"/>
    </row>
    <row r="32" spans="2:11" s="1" customFormat="1" ht="14.45" hidden="1" customHeight="1">
      <c r="B32" s="42"/>
      <c r="C32" s="43"/>
      <c r="D32" s="43"/>
      <c r="E32" s="50" t="s">
        <v>48</v>
      </c>
      <c r="F32" s="130">
        <f>ROUND(SUM(BG80:BG87), 2)</f>
        <v>0</v>
      </c>
      <c r="G32" s="43"/>
      <c r="H32" s="43"/>
      <c r="I32" s="131">
        <v>0.21</v>
      </c>
      <c r="J32" s="130">
        <v>0</v>
      </c>
      <c r="K32" s="46"/>
    </row>
    <row r="33" spans="2:11" s="1" customFormat="1" ht="14.45" hidden="1" customHeight="1">
      <c r="B33" s="42"/>
      <c r="C33" s="43"/>
      <c r="D33" s="43"/>
      <c r="E33" s="50" t="s">
        <v>49</v>
      </c>
      <c r="F33" s="130">
        <f>ROUND(SUM(BH80:BH87), 2)</f>
        <v>0</v>
      </c>
      <c r="G33" s="43"/>
      <c r="H33" s="43"/>
      <c r="I33" s="131">
        <v>0.15</v>
      </c>
      <c r="J33" s="130">
        <v>0</v>
      </c>
      <c r="K33" s="46"/>
    </row>
    <row r="34" spans="2:11" s="1" customFormat="1" ht="14.45" hidden="1" customHeight="1">
      <c r="B34" s="42"/>
      <c r="C34" s="43"/>
      <c r="D34" s="43"/>
      <c r="E34" s="50" t="s">
        <v>50</v>
      </c>
      <c r="F34" s="130">
        <f>ROUND(SUM(BI80:BI87), 2)</f>
        <v>0</v>
      </c>
      <c r="G34" s="43"/>
      <c r="H34" s="43"/>
      <c r="I34" s="131">
        <v>0</v>
      </c>
      <c r="J34" s="130">
        <v>0</v>
      </c>
      <c r="K34" s="46"/>
    </row>
    <row r="35" spans="2:11" s="1" customFormat="1" ht="6.95" customHeight="1">
      <c r="B35" s="42"/>
      <c r="C35" s="43"/>
      <c r="D35" s="43"/>
      <c r="E35" s="43"/>
      <c r="F35" s="43"/>
      <c r="G35" s="43"/>
      <c r="H35" s="43"/>
      <c r="I35" s="118"/>
      <c r="J35" s="43"/>
      <c r="K35" s="46"/>
    </row>
    <row r="36" spans="2:11" s="1" customFormat="1" ht="25.35" customHeight="1">
      <c r="B36" s="42"/>
      <c r="C36" s="132"/>
      <c r="D36" s="133" t="s">
        <v>51</v>
      </c>
      <c r="E36" s="80"/>
      <c r="F36" s="80"/>
      <c r="G36" s="134" t="s">
        <v>52</v>
      </c>
      <c r="H36" s="135" t="s">
        <v>53</v>
      </c>
      <c r="I36" s="136"/>
      <c r="J36" s="137">
        <f>SUM(J27:J34)</f>
        <v>0</v>
      </c>
      <c r="K36" s="138"/>
    </row>
    <row r="37" spans="2:11" s="1" customFormat="1" ht="14.45" customHeight="1">
      <c r="B37" s="57"/>
      <c r="C37" s="58"/>
      <c r="D37" s="58"/>
      <c r="E37" s="58"/>
      <c r="F37" s="58"/>
      <c r="G37" s="58"/>
      <c r="H37" s="58"/>
      <c r="I37" s="139"/>
      <c r="J37" s="58"/>
      <c r="K37" s="59"/>
    </row>
    <row r="41" spans="2:11" s="1" customFormat="1" ht="6.95" customHeight="1">
      <c r="B41" s="140"/>
      <c r="C41" s="141"/>
      <c r="D41" s="141"/>
      <c r="E41" s="141"/>
      <c r="F41" s="141"/>
      <c r="G41" s="141"/>
      <c r="H41" s="141"/>
      <c r="I41" s="142"/>
      <c r="J41" s="141"/>
      <c r="K41" s="143"/>
    </row>
    <row r="42" spans="2:11" s="1" customFormat="1" ht="36.950000000000003" customHeight="1">
      <c r="B42" s="42"/>
      <c r="C42" s="30" t="s">
        <v>92</v>
      </c>
      <c r="D42" s="43"/>
      <c r="E42" s="43"/>
      <c r="F42" s="43"/>
      <c r="G42" s="43"/>
      <c r="H42" s="43"/>
      <c r="I42" s="118"/>
      <c r="J42" s="43"/>
      <c r="K42" s="46"/>
    </row>
    <row r="43" spans="2:11" s="1" customFormat="1" ht="6.95" customHeight="1">
      <c r="B43" s="42"/>
      <c r="C43" s="43"/>
      <c r="D43" s="43"/>
      <c r="E43" s="43"/>
      <c r="F43" s="43"/>
      <c r="G43" s="43"/>
      <c r="H43" s="43"/>
      <c r="I43" s="118"/>
      <c r="J43" s="43"/>
      <c r="K43" s="46"/>
    </row>
    <row r="44" spans="2:11" s="1" customFormat="1" ht="14.45" customHeight="1">
      <c r="B44" s="42"/>
      <c r="C44" s="37" t="s">
        <v>18</v>
      </c>
      <c r="D44" s="43"/>
      <c r="E44" s="43"/>
      <c r="F44" s="43"/>
      <c r="G44" s="43"/>
      <c r="H44" s="43"/>
      <c r="I44" s="118"/>
      <c r="J44" s="43"/>
      <c r="K44" s="46"/>
    </row>
    <row r="45" spans="2:11" s="1" customFormat="1" ht="16.5" customHeight="1">
      <c r="B45" s="42"/>
      <c r="C45" s="43"/>
      <c r="D45" s="43"/>
      <c r="E45" s="384" t="str">
        <f>E7</f>
        <v>Výměna výplní otvorů v obvodovém plášti MŠ Trávníčkova</v>
      </c>
      <c r="F45" s="385"/>
      <c r="G45" s="385"/>
      <c r="H45" s="385"/>
      <c r="I45" s="118"/>
      <c r="J45" s="43"/>
      <c r="K45" s="46"/>
    </row>
    <row r="46" spans="2:11" s="1" customFormat="1" ht="14.45" customHeight="1">
      <c r="B46" s="42"/>
      <c r="C46" s="37" t="s">
        <v>901</v>
      </c>
      <c r="D46" s="43"/>
      <c r="E46" s="43"/>
      <c r="F46" s="43"/>
      <c r="G46" s="43"/>
      <c r="H46" s="43"/>
      <c r="I46" s="118"/>
      <c r="J46" s="43"/>
      <c r="K46" s="46"/>
    </row>
    <row r="47" spans="2:11" s="1" customFormat="1" ht="17.25" customHeight="1">
      <c r="B47" s="42"/>
      <c r="C47" s="43"/>
      <c r="D47" s="43"/>
      <c r="E47" s="379" t="str">
        <f>E9</f>
        <v>VRN - Vedlejší rozpočtové náklady</v>
      </c>
      <c r="F47" s="380"/>
      <c r="G47" s="380"/>
      <c r="H47" s="380"/>
      <c r="I47" s="118"/>
      <c r="J47" s="43"/>
      <c r="K47" s="46"/>
    </row>
    <row r="48" spans="2:11" s="1" customFormat="1" ht="6.95" customHeight="1">
      <c r="B48" s="42"/>
      <c r="C48" s="43"/>
      <c r="D48" s="43"/>
      <c r="E48" s="43"/>
      <c r="F48" s="43"/>
      <c r="G48" s="43"/>
      <c r="H48" s="43"/>
      <c r="I48" s="118"/>
      <c r="J48" s="43"/>
      <c r="K48" s="46"/>
    </row>
    <row r="49" spans="2:47" s="1" customFormat="1" ht="18" customHeight="1">
      <c r="B49" s="42"/>
      <c r="C49" s="37" t="s">
        <v>24</v>
      </c>
      <c r="D49" s="43"/>
      <c r="E49" s="43"/>
      <c r="F49" s="35" t="str">
        <f>F12</f>
        <v>Trávníčkova 1748/39, Praha 5 - Stodůlky</v>
      </c>
      <c r="G49" s="43"/>
      <c r="H49" s="43"/>
      <c r="I49" s="119" t="s">
        <v>26</v>
      </c>
      <c r="J49" s="120" t="str">
        <f>IF(J12="","",J12)</f>
        <v>18. 11. 2018</v>
      </c>
      <c r="K49" s="46"/>
    </row>
    <row r="50" spans="2:47" s="1" customFormat="1" ht="6.95" customHeight="1">
      <c r="B50" s="42"/>
      <c r="C50" s="43"/>
      <c r="D50" s="43"/>
      <c r="E50" s="43"/>
      <c r="F50" s="43"/>
      <c r="G50" s="43"/>
      <c r="H50" s="43"/>
      <c r="I50" s="118"/>
      <c r="J50" s="43"/>
      <c r="K50" s="46"/>
    </row>
    <row r="51" spans="2:47" s="1" customFormat="1">
      <c r="B51" s="42"/>
      <c r="C51" s="37" t="s">
        <v>30</v>
      </c>
      <c r="D51" s="43"/>
      <c r="E51" s="43"/>
      <c r="F51" s="35" t="str">
        <f>E15</f>
        <v>Městská část Praha 13,Sluneční nám.2580/13,Praha 5</v>
      </c>
      <c r="G51" s="43"/>
      <c r="H51" s="43"/>
      <c r="I51" s="119" t="s">
        <v>36</v>
      </c>
      <c r="J51" s="348" t="str">
        <f>E21</f>
        <v xml:space="preserve"> </v>
      </c>
      <c r="K51" s="46"/>
    </row>
    <row r="52" spans="2:47" s="1" customFormat="1" ht="14.45" customHeight="1">
      <c r="B52" s="42"/>
      <c r="C52" s="37" t="s">
        <v>34</v>
      </c>
      <c r="D52" s="43"/>
      <c r="E52" s="43"/>
      <c r="F52" s="35" t="str">
        <f>IF(E18="","",E18)</f>
        <v/>
      </c>
      <c r="G52" s="43"/>
      <c r="H52" s="43"/>
      <c r="I52" s="118"/>
      <c r="J52" s="381"/>
      <c r="K52" s="46"/>
    </row>
    <row r="53" spans="2:47" s="1" customFormat="1" ht="10.35" customHeight="1">
      <c r="B53" s="42"/>
      <c r="C53" s="43"/>
      <c r="D53" s="43"/>
      <c r="E53" s="43"/>
      <c r="F53" s="43"/>
      <c r="G53" s="43"/>
      <c r="H53" s="43"/>
      <c r="I53" s="118"/>
      <c r="J53" s="43"/>
      <c r="K53" s="46"/>
    </row>
    <row r="54" spans="2:47" s="1" customFormat="1" ht="29.25" customHeight="1">
      <c r="B54" s="42"/>
      <c r="C54" s="144" t="s">
        <v>93</v>
      </c>
      <c r="D54" s="132"/>
      <c r="E54" s="132"/>
      <c r="F54" s="132"/>
      <c r="G54" s="132"/>
      <c r="H54" s="132"/>
      <c r="I54" s="145"/>
      <c r="J54" s="146" t="s">
        <v>94</v>
      </c>
      <c r="K54" s="147"/>
    </row>
    <row r="55" spans="2:47" s="1" customFormat="1" ht="10.35" customHeight="1">
      <c r="B55" s="42"/>
      <c r="C55" s="43"/>
      <c r="D55" s="43"/>
      <c r="E55" s="43"/>
      <c r="F55" s="43"/>
      <c r="G55" s="43"/>
      <c r="H55" s="43"/>
      <c r="I55" s="118"/>
      <c r="J55" s="43"/>
      <c r="K55" s="46"/>
    </row>
    <row r="56" spans="2:47" s="1" customFormat="1" ht="29.25" customHeight="1">
      <c r="B56" s="42"/>
      <c r="C56" s="148" t="s">
        <v>95</v>
      </c>
      <c r="D56" s="43"/>
      <c r="E56" s="43"/>
      <c r="F56" s="43"/>
      <c r="G56" s="43"/>
      <c r="H56" s="43"/>
      <c r="I56" s="118"/>
      <c r="J56" s="128">
        <f>J80</f>
        <v>0</v>
      </c>
      <c r="K56" s="46"/>
      <c r="AU56" s="24" t="s">
        <v>96</v>
      </c>
    </row>
    <row r="57" spans="2:47" s="7" customFormat="1" ht="24.95" customHeight="1">
      <c r="B57" s="149"/>
      <c r="C57" s="150"/>
      <c r="D57" s="151" t="s">
        <v>902</v>
      </c>
      <c r="E57" s="152"/>
      <c r="F57" s="152"/>
      <c r="G57" s="152"/>
      <c r="H57" s="152"/>
      <c r="I57" s="153"/>
      <c r="J57" s="154">
        <f>J81</f>
        <v>0</v>
      </c>
      <c r="K57" s="155"/>
    </row>
    <row r="58" spans="2:47" s="8" customFormat="1" ht="19.899999999999999" customHeight="1">
      <c r="B58" s="156"/>
      <c r="C58" s="157"/>
      <c r="D58" s="158" t="s">
        <v>903</v>
      </c>
      <c r="E58" s="159"/>
      <c r="F58" s="159"/>
      <c r="G58" s="159"/>
      <c r="H58" s="159"/>
      <c r="I58" s="160"/>
      <c r="J58" s="161">
        <f>J82</f>
        <v>0</v>
      </c>
      <c r="K58" s="162"/>
    </row>
    <row r="59" spans="2:47" s="8" customFormat="1" ht="19.899999999999999" customHeight="1">
      <c r="B59" s="156"/>
      <c r="C59" s="157"/>
      <c r="D59" s="158" t="s">
        <v>904</v>
      </c>
      <c r="E59" s="159"/>
      <c r="F59" s="159"/>
      <c r="G59" s="159"/>
      <c r="H59" s="159"/>
      <c r="I59" s="160"/>
      <c r="J59" s="161">
        <f>J84</f>
        <v>0</v>
      </c>
      <c r="K59" s="162"/>
    </row>
    <row r="60" spans="2:47" s="8" customFormat="1" ht="19.899999999999999" customHeight="1">
      <c r="B60" s="156"/>
      <c r="C60" s="157"/>
      <c r="D60" s="158" t="s">
        <v>905</v>
      </c>
      <c r="E60" s="159"/>
      <c r="F60" s="159"/>
      <c r="G60" s="159"/>
      <c r="H60" s="159"/>
      <c r="I60" s="160"/>
      <c r="J60" s="161">
        <f>J86</f>
        <v>0</v>
      </c>
      <c r="K60" s="162"/>
    </row>
    <row r="61" spans="2:47" s="1" customFormat="1" ht="21.75" customHeight="1">
      <c r="B61" s="42"/>
      <c r="C61" s="43"/>
      <c r="D61" s="43"/>
      <c r="E61" s="43"/>
      <c r="F61" s="43"/>
      <c r="G61" s="43"/>
      <c r="H61" s="43"/>
      <c r="I61" s="118"/>
      <c r="J61" s="43"/>
      <c r="K61" s="46"/>
    </row>
    <row r="62" spans="2:47" s="1" customFormat="1" ht="6.95" customHeight="1">
      <c r="B62" s="57"/>
      <c r="C62" s="58"/>
      <c r="D62" s="58"/>
      <c r="E62" s="58"/>
      <c r="F62" s="58"/>
      <c r="G62" s="58"/>
      <c r="H62" s="58"/>
      <c r="I62" s="139"/>
      <c r="J62" s="58"/>
      <c r="K62" s="59"/>
    </row>
    <row r="66" spans="2:63" s="1" customFormat="1" ht="6.95" customHeight="1">
      <c r="B66" s="60"/>
      <c r="C66" s="61"/>
      <c r="D66" s="61"/>
      <c r="E66" s="61"/>
      <c r="F66" s="61"/>
      <c r="G66" s="61"/>
      <c r="H66" s="61"/>
      <c r="I66" s="142"/>
      <c r="J66" s="61"/>
      <c r="K66" s="61"/>
      <c r="L66" s="62"/>
    </row>
    <row r="67" spans="2:63" s="1" customFormat="1" ht="36.950000000000003" customHeight="1">
      <c r="B67" s="42"/>
      <c r="C67" s="63" t="s">
        <v>112</v>
      </c>
      <c r="D67" s="64"/>
      <c r="E67" s="64"/>
      <c r="F67" s="64"/>
      <c r="G67" s="64"/>
      <c r="H67" s="64"/>
      <c r="I67" s="163"/>
      <c r="J67" s="64"/>
      <c r="K67" s="64"/>
      <c r="L67" s="62"/>
    </row>
    <row r="68" spans="2:63" s="1" customFormat="1" ht="6.95" customHeight="1">
      <c r="B68" s="42"/>
      <c r="C68" s="64"/>
      <c r="D68" s="64"/>
      <c r="E68" s="64"/>
      <c r="F68" s="64"/>
      <c r="G68" s="64"/>
      <c r="H68" s="64"/>
      <c r="I68" s="163"/>
      <c r="J68" s="64"/>
      <c r="K68" s="64"/>
      <c r="L68" s="62"/>
    </row>
    <row r="69" spans="2:63" s="1" customFormat="1" ht="14.45" customHeight="1">
      <c r="B69" s="42"/>
      <c r="C69" s="66" t="s">
        <v>18</v>
      </c>
      <c r="D69" s="64"/>
      <c r="E69" s="64"/>
      <c r="F69" s="64"/>
      <c r="G69" s="64"/>
      <c r="H69" s="64"/>
      <c r="I69" s="163"/>
      <c r="J69" s="64"/>
      <c r="K69" s="64"/>
      <c r="L69" s="62"/>
    </row>
    <row r="70" spans="2:63" s="1" customFormat="1" ht="16.5" customHeight="1">
      <c r="B70" s="42"/>
      <c r="C70" s="64"/>
      <c r="D70" s="64"/>
      <c r="E70" s="386" t="str">
        <f>E7</f>
        <v>Výměna výplní otvorů v obvodovém plášti MŠ Trávníčkova</v>
      </c>
      <c r="F70" s="387"/>
      <c r="G70" s="387"/>
      <c r="H70" s="387"/>
      <c r="I70" s="163"/>
      <c r="J70" s="64"/>
      <c r="K70" s="64"/>
      <c r="L70" s="62"/>
    </row>
    <row r="71" spans="2:63" s="1" customFormat="1" ht="14.45" customHeight="1">
      <c r="B71" s="42"/>
      <c r="C71" s="66" t="s">
        <v>901</v>
      </c>
      <c r="D71" s="64"/>
      <c r="E71" s="64"/>
      <c r="F71" s="64"/>
      <c r="G71" s="64"/>
      <c r="H71" s="64"/>
      <c r="I71" s="163"/>
      <c r="J71" s="64"/>
      <c r="K71" s="64"/>
      <c r="L71" s="62"/>
    </row>
    <row r="72" spans="2:63" s="1" customFormat="1" ht="17.25" customHeight="1">
      <c r="B72" s="42"/>
      <c r="C72" s="64"/>
      <c r="D72" s="64"/>
      <c r="E72" s="359" t="str">
        <f>E9</f>
        <v>VRN - Vedlejší rozpočtové náklady</v>
      </c>
      <c r="F72" s="382"/>
      <c r="G72" s="382"/>
      <c r="H72" s="382"/>
      <c r="I72" s="163"/>
      <c r="J72" s="64"/>
      <c r="K72" s="64"/>
      <c r="L72" s="62"/>
    </row>
    <row r="73" spans="2:63" s="1" customFormat="1" ht="6.95" customHeight="1">
      <c r="B73" s="42"/>
      <c r="C73" s="64"/>
      <c r="D73" s="64"/>
      <c r="E73" s="64"/>
      <c r="F73" s="64"/>
      <c r="G73" s="64"/>
      <c r="H73" s="64"/>
      <c r="I73" s="163"/>
      <c r="J73" s="64"/>
      <c r="K73" s="64"/>
      <c r="L73" s="62"/>
    </row>
    <row r="74" spans="2:63" s="1" customFormat="1" ht="18" customHeight="1">
      <c r="B74" s="42"/>
      <c r="C74" s="66" t="s">
        <v>24</v>
      </c>
      <c r="D74" s="64"/>
      <c r="E74" s="64"/>
      <c r="F74" s="164" t="str">
        <f>F12</f>
        <v>Trávníčkova 1748/39, Praha 5 - Stodůlky</v>
      </c>
      <c r="G74" s="64"/>
      <c r="H74" s="64"/>
      <c r="I74" s="165" t="s">
        <v>26</v>
      </c>
      <c r="J74" s="74" t="str">
        <f>IF(J12="","",J12)</f>
        <v>18. 11. 2018</v>
      </c>
      <c r="K74" s="64"/>
      <c r="L74" s="62"/>
    </row>
    <row r="75" spans="2:63" s="1" customFormat="1" ht="6.95" customHeight="1">
      <c r="B75" s="42"/>
      <c r="C75" s="64"/>
      <c r="D75" s="64"/>
      <c r="E75" s="64"/>
      <c r="F75" s="64"/>
      <c r="G75" s="64"/>
      <c r="H75" s="64"/>
      <c r="I75" s="163"/>
      <c r="J75" s="64"/>
      <c r="K75" s="64"/>
      <c r="L75" s="62"/>
    </row>
    <row r="76" spans="2:63" s="1" customFormat="1">
      <c r="B76" s="42"/>
      <c r="C76" s="66" t="s">
        <v>30</v>
      </c>
      <c r="D76" s="64"/>
      <c r="E76" s="64"/>
      <c r="F76" s="164" t="str">
        <f>E15</f>
        <v>Městská část Praha 13,Sluneční nám.2580/13,Praha 5</v>
      </c>
      <c r="G76" s="64"/>
      <c r="H76" s="64"/>
      <c r="I76" s="165" t="s">
        <v>36</v>
      </c>
      <c r="J76" s="164" t="str">
        <f>E21</f>
        <v xml:space="preserve"> </v>
      </c>
      <c r="K76" s="64"/>
      <c r="L76" s="62"/>
    </row>
    <row r="77" spans="2:63" s="1" customFormat="1" ht="14.45" customHeight="1">
      <c r="B77" s="42"/>
      <c r="C77" s="66" t="s">
        <v>34</v>
      </c>
      <c r="D77" s="64"/>
      <c r="E77" s="64"/>
      <c r="F77" s="164" t="str">
        <f>IF(E18="","",E18)</f>
        <v/>
      </c>
      <c r="G77" s="64"/>
      <c r="H77" s="64"/>
      <c r="I77" s="163"/>
      <c r="J77" s="64"/>
      <c r="K77" s="64"/>
      <c r="L77" s="62"/>
    </row>
    <row r="78" spans="2:63" s="1" customFormat="1" ht="10.35" customHeight="1">
      <c r="B78" s="42"/>
      <c r="C78" s="64"/>
      <c r="D78" s="64"/>
      <c r="E78" s="64"/>
      <c r="F78" s="64"/>
      <c r="G78" s="64"/>
      <c r="H78" s="64"/>
      <c r="I78" s="163"/>
      <c r="J78" s="64"/>
      <c r="K78" s="64"/>
      <c r="L78" s="62"/>
    </row>
    <row r="79" spans="2:63" s="9" customFormat="1" ht="29.25" customHeight="1">
      <c r="B79" s="166"/>
      <c r="C79" s="167" t="s">
        <v>113</v>
      </c>
      <c r="D79" s="168" t="s">
        <v>60</v>
      </c>
      <c r="E79" s="168" t="s">
        <v>56</v>
      </c>
      <c r="F79" s="168" t="s">
        <v>114</v>
      </c>
      <c r="G79" s="168" t="s">
        <v>115</v>
      </c>
      <c r="H79" s="168" t="s">
        <v>116</v>
      </c>
      <c r="I79" s="169" t="s">
        <v>117</v>
      </c>
      <c r="J79" s="168" t="s">
        <v>94</v>
      </c>
      <c r="K79" s="170" t="s">
        <v>118</v>
      </c>
      <c r="L79" s="171"/>
      <c r="M79" s="82" t="s">
        <v>119</v>
      </c>
      <c r="N79" s="83" t="s">
        <v>45</v>
      </c>
      <c r="O79" s="83" t="s">
        <v>120</v>
      </c>
      <c r="P79" s="83" t="s">
        <v>121</v>
      </c>
      <c r="Q79" s="83" t="s">
        <v>122</v>
      </c>
      <c r="R79" s="83" t="s">
        <v>123</v>
      </c>
      <c r="S79" s="83" t="s">
        <v>124</v>
      </c>
      <c r="T79" s="84" t="s">
        <v>125</v>
      </c>
    </row>
    <row r="80" spans="2:63" s="1" customFormat="1" ht="29.25" customHeight="1">
      <c r="B80" s="42"/>
      <c r="C80" s="88" t="s">
        <v>95</v>
      </c>
      <c r="D80" s="64"/>
      <c r="E80" s="64"/>
      <c r="F80" s="64"/>
      <c r="G80" s="64"/>
      <c r="H80" s="64"/>
      <c r="I80" s="163"/>
      <c r="J80" s="172">
        <f>BK80</f>
        <v>0</v>
      </c>
      <c r="K80" s="64"/>
      <c r="L80" s="62"/>
      <c r="M80" s="85"/>
      <c r="N80" s="86"/>
      <c r="O80" s="86"/>
      <c r="P80" s="173">
        <f>P81</f>
        <v>0</v>
      </c>
      <c r="Q80" s="86"/>
      <c r="R80" s="173">
        <f>R81</f>
        <v>0</v>
      </c>
      <c r="S80" s="86"/>
      <c r="T80" s="174">
        <f>T81</f>
        <v>0</v>
      </c>
      <c r="AT80" s="24" t="s">
        <v>74</v>
      </c>
      <c r="AU80" s="24" t="s">
        <v>96</v>
      </c>
      <c r="BK80" s="175">
        <f>BK81</f>
        <v>0</v>
      </c>
    </row>
    <row r="81" spans="2:65" s="10" customFormat="1" ht="37.35" customHeight="1">
      <c r="B81" s="176"/>
      <c r="C81" s="177"/>
      <c r="D81" s="178" t="s">
        <v>74</v>
      </c>
      <c r="E81" s="179" t="s">
        <v>82</v>
      </c>
      <c r="F81" s="179" t="s">
        <v>83</v>
      </c>
      <c r="G81" s="177"/>
      <c r="H81" s="177"/>
      <c r="I81" s="180"/>
      <c r="J81" s="181">
        <f>BK81</f>
        <v>0</v>
      </c>
      <c r="K81" s="177"/>
      <c r="L81" s="182"/>
      <c r="M81" s="183"/>
      <c r="N81" s="184"/>
      <c r="O81" s="184"/>
      <c r="P81" s="185">
        <f>P82+P84+P86</f>
        <v>0</v>
      </c>
      <c r="Q81" s="184"/>
      <c r="R81" s="185">
        <f>R82+R84+R86</f>
        <v>0</v>
      </c>
      <c r="S81" s="184"/>
      <c r="T81" s="186">
        <f>T82+T84+T86</f>
        <v>0</v>
      </c>
      <c r="AR81" s="187" t="s">
        <v>196</v>
      </c>
      <c r="AT81" s="188" t="s">
        <v>74</v>
      </c>
      <c r="AU81" s="188" t="s">
        <v>75</v>
      </c>
      <c r="AY81" s="187" t="s">
        <v>128</v>
      </c>
      <c r="BK81" s="189">
        <f>BK82+BK84+BK86</f>
        <v>0</v>
      </c>
    </row>
    <row r="82" spans="2:65" s="10" customFormat="1" ht="19.899999999999999" customHeight="1">
      <c r="B82" s="176"/>
      <c r="C82" s="177"/>
      <c r="D82" s="178" t="s">
        <v>74</v>
      </c>
      <c r="E82" s="190" t="s">
        <v>906</v>
      </c>
      <c r="F82" s="190" t="s">
        <v>907</v>
      </c>
      <c r="G82" s="177"/>
      <c r="H82" s="177"/>
      <c r="I82" s="180"/>
      <c r="J82" s="191">
        <f>BK82</f>
        <v>0</v>
      </c>
      <c r="K82" s="177"/>
      <c r="L82" s="182"/>
      <c r="M82" s="183"/>
      <c r="N82" s="184"/>
      <c r="O82" s="184"/>
      <c r="P82" s="185">
        <f>P83</f>
        <v>0</v>
      </c>
      <c r="Q82" s="184"/>
      <c r="R82" s="185">
        <f>R83</f>
        <v>0</v>
      </c>
      <c r="S82" s="184"/>
      <c r="T82" s="186">
        <f>T83</f>
        <v>0</v>
      </c>
      <c r="AR82" s="187" t="s">
        <v>196</v>
      </c>
      <c r="AT82" s="188" t="s">
        <v>74</v>
      </c>
      <c r="AU82" s="188" t="s">
        <v>80</v>
      </c>
      <c r="AY82" s="187" t="s">
        <v>128</v>
      </c>
      <c r="BK82" s="189">
        <f>BK83</f>
        <v>0</v>
      </c>
    </row>
    <row r="83" spans="2:65" s="1" customFormat="1" ht="16.5" customHeight="1">
      <c r="B83" s="42"/>
      <c r="C83" s="192" t="s">
        <v>80</v>
      </c>
      <c r="D83" s="192" t="s">
        <v>131</v>
      </c>
      <c r="E83" s="193" t="s">
        <v>908</v>
      </c>
      <c r="F83" s="194" t="s">
        <v>907</v>
      </c>
      <c r="G83" s="195" t="s">
        <v>179</v>
      </c>
      <c r="H83" s="196">
        <v>1</v>
      </c>
      <c r="I83" s="197"/>
      <c r="J83" s="198">
        <f>ROUND(I83*H83,2)</f>
        <v>0</v>
      </c>
      <c r="K83" s="194" t="s">
        <v>143</v>
      </c>
      <c r="L83" s="62"/>
      <c r="M83" s="199" t="s">
        <v>23</v>
      </c>
      <c r="N83" s="200" t="s">
        <v>46</v>
      </c>
      <c r="O83" s="43"/>
      <c r="P83" s="201">
        <f>O83*H83</f>
        <v>0</v>
      </c>
      <c r="Q83" s="201">
        <v>0</v>
      </c>
      <c r="R83" s="201">
        <f>Q83*H83</f>
        <v>0</v>
      </c>
      <c r="S83" s="201">
        <v>0</v>
      </c>
      <c r="T83" s="202">
        <f>S83*H83</f>
        <v>0</v>
      </c>
      <c r="AR83" s="24" t="s">
        <v>909</v>
      </c>
      <c r="AT83" s="24" t="s">
        <v>131</v>
      </c>
      <c r="AU83" s="24" t="s">
        <v>85</v>
      </c>
      <c r="AY83" s="24" t="s">
        <v>128</v>
      </c>
      <c r="BE83" s="203">
        <f>IF(N83="základní",J83,0)</f>
        <v>0</v>
      </c>
      <c r="BF83" s="203">
        <f>IF(N83="snížená",J83,0)</f>
        <v>0</v>
      </c>
      <c r="BG83" s="203">
        <f>IF(N83="zákl. přenesená",J83,0)</f>
        <v>0</v>
      </c>
      <c r="BH83" s="203">
        <f>IF(N83="sníž. přenesená",J83,0)</f>
        <v>0</v>
      </c>
      <c r="BI83" s="203">
        <f>IF(N83="nulová",J83,0)</f>
        <v>0</v>
      </c>
      <c r="BJ83" s="24" t="s">
        <v>80</v>
      </c>
      <c r="BK83" s="203">
        <f>ROUND(I83*H83,2)</f>
        <v>0</v>
      </c>
      <c r="BL83" s="24" t="s">
        <v>909</v>
      </c>
      <c r="BM83" s="24" t="s">
        <v>910</v>
      </c>
    </row>
    <row r="84" spans="2:65" s="10" customFormat="1" ht="29.85" customHeight="1">
      <c r="B84" s="176"/>
      <c r="C84" s="177"/>
      <c r="D84" s="178" t="s">
        <v>74</v>
      </c>
      <c r="E84" s="190" t="s">
        <v>911</v>
      </c>
      <c r="F84" s="190" t="s">
        <v>912</v>
      </c>
      <c r="G84" s="177"/>
      <c r="H84" s="177"/>
      <c r="I84" s="180"/>
      <c r="J84" s="191">
        <f>BK84</f>
        <v>0</v>
      </c>
      <c r="K84" s="177"/>
      <c r="L84" s="182"/>
      <c r="M84" s="183"/>
      <c r="N84" s="184"/>
      <c r="O84" s="184"/>
      <c r="P84" s="185">
        <f>P85</f>
        <v>0</v>
      </c>
      <c r="Q84" s="184"/>
      <c r="R84" s="185">
        <f>R85</f>
        <v>0</v>
      </c>
      <c r="S84" s="184"/>
      <c r="T84" s="186">
        <f>T85</f>
        <v>0</v>
      </c>
      <c r="AR84" s="187" t="s">
        <v>196</v>
      </c>
      <c r="AT84" s="188" t="s">
        <v>74</v>
      </c>
      <c r="AU84" s="188" t="s">
        <v>80</v>
      </c>
      <c r="AY84" s="187" t="s">
        <v>128</v>
      </c>
      <c r="BK84" s="189">
        <f>BK85</f>
        <v>0</v>
      </c>
    </row>
    <row r="85" spans="2:65" s="1" customFormat="1" ht="16.5" customHeight="1">
      <c r="B85" s="42"/>
      <c r="C85" s="192" t="s">
        <v>85</v>
      </c>
      <c r="D85" s="192" t="s">
        <v>131</v>
      </c>
      <c r="E85" s="193" t="s">
        <v>913</v>
      </c>
      <c r="F85" s="194" t="s">
        <v>914</v>
      </c>
      <c r="G85" s="195" t="s">
        <v>179</v>
      </c>
      <c r="H85" s="196">
        <v>1</v>
      </c>
      <c r="I85" s="197"/>
      <c r="J85" s="198">
        <f>ROUND(I85*H85,2)</f>
        <v>0</v>
      </c>
      <c r="K85" s="194" t="s">
        <v>143</v>
      </c>
      <c r="L85" s="62"/>
      <c r="M85" s="199" t="s">
        <v>23</v>
      </c>
      <c r="N85" s="200" t="s">
        <v>46</v>
      </c>
      <c r="O85" s="43"/>
      <c r="P85" s="201">
        <f>O85*H85</f>
        <v>0</v>
      </c>
      <c r="Q85" s="201">
        <v>0</v>
      </c>
      <c r="R85" s="201">
        <f>Q85*H85</f>
        <v>0</v>
      </c>
      <c r="S85" s="201">
        <v>0</v>
      </c>
      <c r="T85" s="202">
        <f>S85*H85</f>
        <v>0</v>
      </c>
      <c r="AR85" s="24" t="s">
        <v>909</v>
      </c>
      <c r="AT85" s="24" t="s">
        <v>131</v>
      </c>
      <c r="AU85" s="24" t="s">
        <v>85</v>
      </c>
      <c r="AY85" s="24" t="s">
        <v>128</v>
      </c>
      <c r="BE85" s="203">
        <f>IF(N85="základní",J85,0)</f>
        <v>0</v>
      </c>
      <c r="BF85" s="203">
        <f>IF(N85="snížená",J85,0)</f>
        <v>0</v>
      </c>
      <c r="BG85" s="203">
        <f>IF(N85="zákl. přenesená",J85,0)</f>
        <v>0</v>
      </c>
      <c r="BH85" s="203">
        <f>IF(N85="sníž. přenesená",J85,0)</f>
        <v>0</v>
      </c>
      <c r="BI85" s="203">
        <f>IF(N85="nulová",J85,0)</f>
        <v>0</v>
      </c>
      <c r="BJ85" s="24" t="s">
        <v>80</v>
      </c>
      <c r="BK85" s="203">
        <f>ROUND(I85*H85,2)</f>
        <v>0</v>
      </c>
      <c r="BL85" s="24" t="s">
        <v>909</v>
      </c>
      <c r="BM85" s="24" t="s">
        <v>915</v>
      </c>
    </row>
    <row r="86" spans="2:65" s="10" customFormat="1" ht="29.85" customHeight="1">
      <c r="B86" s="176"/>
      <c r="C86" s="177"/>
      <c r="D86" s="178" t="s">
        <v>74</v>
      </c>
      <c r="E86" s="190" t="s">
        <v>916</v>
      </c>
      <c r="F86" s="190" t="s">
        <v>917</v>
      </c>
      <c r="G86" s="177"/>
      <c r="H86" s="177"/>
      <c r="I86" s="180"/>
      <c r="J86" s="191">
        <f>BK86</f>
        <v>0</v>
      </c>
      <c r="K86" s="177"/>
      <c r="L86" s="182"/>
      <c r="M86" s="183"/>
      <c r="N86" s="184"/>
      <c r="O86" s="184"/>
      <c r="P86" s="185">
        <f>P87</f>
        <v>0</v>
      </c>
      <c r="Q86" s="184"/>
      <c r="R86" s="185">
        <f>R87</f>
        <v>0</v>
      </c>
      <c r="S86" s="184"/>
      <c r="T86" s="186">
        <f>T87</f>
        <v>0</v>
      </c>
      <c r="AR86" s="187" t="s">
        <v>196</v>
      </c>
      <c r="AT86" s="188" t="s">
        <v>74</v>
      </c>
      <c r="AU86" s="188" t="s">
        <v>80</v>
      </c>
      <c r="AY86" s="187" t="s">
        <v>128</v>
      </c>
      <c r="BK86" s="189">
        <f>BK87</f>
        <v>0</v>
      </c>
    </row>
    <row r="87" spans="2:65" s="1" customFormat="1" ht="16.5" customHeight="1">
      <c r="B87" s="42"/>
      <c r="C87" s="192" t="s">
        <v>176</v>
      </c>
      <c r="D87" s="192" t="s">
        <v>131</v>
      </c>
      <c r="E87" s="193" t="s">
        <v>918</v>
      </c>
      <c r="F87" s="194" t="s">
        <v>917</v>
      </c>
      <c r="G87" s="195" t="s">
        <v>179</v>
      </c>
      <c r="H87" s="196">
        <v>1</v>
      </c>
      <c r="I87" s="197"/>
      <c r="J87" s="198">
        <f>ROUND(I87*H87,2)</f>
        <v>0</v>
      </c>
      <c r="K87" s="194" t="s">
        <v>143</v>
      </c>
      <c r="L87" s="62"/>
      <c r="M87" s="199" t="s">
        <v>23</v>
      </c>
      <c r="N87" s="259" t="s">
        <v>46</v>
      </c>
      <c r="O87" s="260"/>
      <c r="P87" s="261">
        <f>O87*H87</f>
        <v>0</v>
      </c>
      <c r="Q87" s="261">
        <v>0</v>
      </c>
      <c r="R87" s="261">
        <f>Q87*H87</f>
        <v>0</v>
      </c>
      <c r="S87" s="261">
        <v>0</v>
      </c>
      <c r="T87" s="262">
        <f>S87*H87</f>
        <v>0</v>
      </c>
      <c r="AR87" s="24" t="s">
        <v>909</v>
      </c>
      <c r="AT87" s="24" t="s">
        <v>131</v>
      </c>
      <c r="AU87" s="24" t="s">
        <v>85</v>
      </c>
      <c r="AY87" s="24" t="s">
        <v>128</v>
      </c>
      <c r="BE87" s="203">
        <f>IF(N87="základní",J87,0)</f>
        <v>0</v>
      </c>
      <c r="BF87" s="203">
        <f>IF(N87="snížená",J87,0)</f>
        <v>0</v>
      </c>
      <c r="BG87" s="203">
        <f>IF(N87="zákl. přenesená",J87,0)</f>
        <v>0</v>
      </c>
      <c r="BH87" s="203">
        <f>IF(N87="sníž. přenesená",J87,0)</f>
        <v>0</v>
      </c>
      <c r="BI87" s="203">
        <f>IF(N87="nulová",J87,0)</f>
        <v>0</v>
      </c>
      <c r="BJ87" s="24" t="s">
        <v>80</v>
      </c>
      <c r="BK87" s="203">
        <f>ROUND(I87*H87,2)</f>
        <v>0</v>
      </c>
      <c r="BL87" s="24" t="s">
        <v>909</v>
      </c>
      <c r="BM87" s="24" t="s">
        <v>919</v>
      </c>
    </row>
    <row r="88" spans="2:65" s="1" customFormat="1" ht="6.95" customHeight="1">
      <c r="B88" s="57"/>
      <c r="C88" s="58"/>
      <c r="D88" s="58"/>
      <c r="E88" s="58"/>
      <c r="F88" s="58"/>
      <c r="G88" s="58"/>
      <c r="H88" s="58"/>
      <c r="I88" s="139"/>
      <c r="J88" s="58"/>
      <c r="K88" s="58"/>
      <c r="L88" s="62"/>
    </row>
  </sheetData>
  <sheetProtection algorithmName="SHA-512" hashValue="4bMjWEdvaGZgOvXeGfviWj2r66W3J3HSOt7P/aZ9DIeKsuEgFcZhxp/S+uBcRs2mIGOwWbl74YkNtpLUv6+uBA==" saltValue="2/UTqAluYyiPjrMK6NFdLhy5znfQCZWoTWWIkEng09zBGe+JRnKrnV+vT9BluNYDcRBdutOsvkiJsQgV4uHEcw==" spinCount="100000" sheet="1" objects="1" scenarios="1" formatColumns="0" formatRows="0" autoFilter="0"/>
  <autoFilter ref="C79:K87" xr:uid="{00000000-0009-0000-0000-000002000000}"/>
  <mergeCells count="10">
    <mergeCell ref="J51:J52"/>
    <mergeCell ref="E70:H70"/>
    <mergeCell ref="E72:H72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display="1) Krycí list soupisu" xr:uid="{00000000-0004-0000-0200-000000000000}"/>
    <hyperlink ref="G1:H1" location="C54" display="2) Rekapitulace" xr:uid="{00000000-0004-0000-0200-000001000000}"/>
    <hyperlink ref="J1" location="C79" display="3) Soupis prací" xr:uid="{00000000-0004-0000-0200-000002000000}"/>
    <hyperlink ref="L1:V1" location="'Rekapitulace stavby'!C2" display="Rekapitulace stavby" xr:uid="{00000000-0004-0000-0200-000003000000}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16"/>
  <sheetViews>
    <sheetView showGridLines="0" view="pageBreakPreview" zoomScaleNormal="100" zoomScaleSheetLayoutView="100" workbookViewId="0"/>
  </sheetViews>
  <sheetFormatPr defaultRowHeight="13.5"/>
  <cols>
    <col min="1" max="1" width="8.33203125" style="263" customWidth="1"/>
    <col min="2" max="2" width="1.6640625" style="263" customWidth="1"/>
    <col min="3" max="4" width="5" style="263" customWidth="1"/>
    <col min="5" max="5" width="11.6640625" style="263" customWidth="1"/>
    <col min="6" max="6" width="9.1640625" style="263" customWidth="1"/>
    <col min="7" max="7" width="5" style="263" customWidth="1"/>
    <col min="8" max="8" width="77.83203125" style="263" customWidth="1"/>
    <col min="9" max="10" width="20" style="263" customWidth="1"/>
    <col min="11" max="11" width="1.6640625" style="263" customWidth="1"/>
  </cols>
  <sheetData>
    <row r="1" spans="2:11" ht="37.5" customHeight="1"/>
    <row r="2" spans="2:11" ht="7.5" customHeight="1">
      <c r="B2" s="264"/>
      <c r="C2" s="265"/>
      <c r="D2" s="265"/>
      <c r="E2" s="265"/>
      <c r="F2" s="265"/>
      <c r="G2" s="265"/>
      <c r="H2" s="265"/>
      <c r="I2" s="265"/>
      <c r="J2" s="265"/>
      <c r="K2" s="266"/>
    </row>
    <row r="3" spans="2:11" s="15" customFormat="1" ht="45" customHeight="1">
      <c r="B3" s="267"/>
      <c r="C3" s="391" t="s">
        <v>920</v>
      </c>
      <c r="D3" s="391"/>
      <c r="E3" s="391"/>
      <c r="F3" s="391"/>
      <c r="G3" s="391"/>
      <c r="H3" s="391"/>
      <c r="I3" s="391"/>
      <c r="J3" s="391"/>
      <c r="K3" s="268"/>
    </row>
    <row r="4" spans="2:11" ht="25.5" customHeight="1">
      <c r="B4" s="269"/>
      <c r="C4" s="395" t="s">
        <v>921</v>
      </c>
      <c r="D4" s="395"/>
      <c r="E4" s="395"/>
      <c r="F4" s="395"/>
      <c r="G4" s="395"/>
      <c r="H4" s="395"/>
      <c r="I4" s="395"/>
      <c r="J4" s="395"/>
      <c r="K4" s="270"/>
    </row>
    <row r="5" spans="2:11" ht="5.25" customHeight="1">
      <c r="B5" s="269"/>
      <c r="C5" s="271"/>
      <c r="D5" s="271"/>
      <c r="E5" s="271"/>
      <c r="F5" s="271"/>
      <c r="G5" s="271"/>
      <c r="H5" s="271"/>
      <c r="I5" s="271"/>
      <c r="J5" s="271"/>
      <c r="K5" s="270"/>
    </row>
    <row r="6" spans="2:11" ht="15" customHeight="1">
      <c r="B6" s="269"/>
      <c r="C6" s="394" t="s">
        <v>922</v>
      </c>
      <c r="D6" s="394"/>
      <c r="E6" s="394"/>
      <c r="F6" s="394"/>
      <c r="G6" s="394"/>
      <c r="H6" s="394"/>
      <c r="I6" s="394"/>
      <c r="J6" s="394"/>
      <c r="K6" s="270"/>
    </row>
    <row r="7" spans="2:11" ht="15" customHeight="1">
      <c r="B7" s="273"/>
      <c r="C7" s="394" t="s">
        <v>923</v>
      </c>
      <c r="D7" s="394"/>
      <c r="E7" s="394"/>
      <c r="F7" s="394"/>
      <c r="G7" s="394"/>
      <c r="H7" s="394"/>
      <c r="I7" s="394"/>
      <c r="J7" s="394"/>
      <c r="K7" s="270"/>
    </row>
    <row r="8" spans="2:11" ht="12.75" customHeight="1">
      <c r="B8" s="273"/>
      <c r="C8" s="272"/>
      <c r="D8" s="272"/>
      <c r="E8" s="272"/>
      <c r="F8" s="272"/>
      <c r="G8" s="272"/>
      <c r="H8" s="272"/>
      <c r="I8" s="272"/>
      <c r="J8" s="272"/>
      <c r="K8" s="270"/>
    </row>
    <row r="9" spans="2:11" ht="15" customHeight="1">
      <c r="B9" s="273"/>
      <c r="C9" s="394" t="s">
        <v>924</v>
      </c>
      <c r="D9" s="394"/>
      <c r="E9" s="394"/>
      <c r="F9" s="394"/>
      <c r="G9" s="394"/>
      <c r="H9" s="394"/>
      <c r="I9" s="394"/>
      <c r="J9" s="394"/>
      <c r="K9" s="270"/>
    </row>
    <row r="10" spans="2:11" ht="15" customHeight="1">
      <c r="B10" s="273"/>
      <c r="C10" s="272"/>
      <c r="D10" s="394" t="s">
        <v>925</v>
      </c>
      <c r="E10" s="394"/>
      <c r="F10" s="394"/>
      <c r="G10" s="394"/>
      <c r="H10" s="394"/>
      <c r="I10" s="394"/>
      <c r="J10" s="394"/>
      <c r="K10" s="270"/>
    </row>
    <row r="11" spans="2:11" ht="15" customHeight="1">
      <c r="B11" s="273"/>
      <c r="C11" s="274"/>
      <c r="D11" s="394" t="s">
        <v>926</v>
      </c>
      <c r="E11" s="394"/>
      <c r="F11" s="394"/>
      <c r="G11" s="394"/>
      <c r="H11" s="394"/>
      <c r="I11" s="394"/>
      <c r="J11" s="394"/>
      <c r="K11" s="270"/>
    </row>
    <row r="12" spans="2:11" ht="12.75" customHeight="1">
      <c r="B12" s="273"/>
      <c r="C12" s="274"/>
      <c r="D12" s="274"/>
      <c r="E12" s="274"/>
      <c r="F12" s="274"/>
      <c r="G12" s="274"/>
      <c r="H12" s="274"/>
      <c r="I12" s="274"/>
      <c r="J12" s="274"/>
      <c r="K12" s="270"/>
    </row>
    <row r="13" spans="2:11" ht="15" customHeight="1">
      <c r="B13" s="273"/>
      <c r="C13" s="274"/>
      <c r="D13" s="394" t="s">
        <v>927</v>
      </c>
      <c r="E13" s="394"/>
      <c r="F13" s="394"/>
      <c r="G13" s="394"/>
      <c r="H13" s="394"/>
      <c r="I13" s="394"/>
      <c r="J13" s="394"/>
      <c r="K13" s="270"/>
    </row>
    <row r="14" spans="2:11" ht="15" customHeight="1">
      <c r="B14" s="273"/>
      <c r="C14" s="274"/>
      <c r="D14" s="394" t="s">
        <v>928</v>
      </c>
      <c r="E14" s="394"/>
      <c r="F14" s="394"/>
      <c r="G14" s="394"/>
      <c r="H14" s="394"/>
      <c r="I14" s="394"/>
      <c r="J14" s="394"/>
      <c r="K14" s="270"/>
    </row>
    <row r="15" spans="2:11" ht="15" customHeight="1">
      <c r="B15" s="273"/>
      <c r="C15" s="274"/>
      <c r="D15" s="394" t="s">
        <v>929</v>
      </c>
      <c r="E15" s="394"/>
      <c r="F15" s="394"/>
      <c r="G15" s="394"/>
      <c r="H15" s="394"/>
      <c r="I15" s="394"/>
      <c r="J15" s="394"/>
      <c r="K15" s="270"/>
    </row>
    <row r="16" spans="2:11" ht="15" customHeight="1">
      <c r="B16" s="273"/>
      <c r="C16" s="274"/>
      <c r="D16" s="274"/>
      <c r="E16" s="275" t="s">
        <v>79</v>
      </c>
      <c r="F16" s="394" t="s">
        <v>930</v>
      </c>
      <c r="G16" s="394"/>
      <c r="H16" s="394"/>
      <c r="I16" s="394"/>
      <c r="J16" s="394"/>
      <c r="K16" s="270"/>
    </row>
    <row r="17" spans="2:11" ht="15" customHeight="1">
      <c r="B17" s="273"/>
      <c r="C17" s="274"/>
      <c r="D17" s="274"/>
      <c r="E17" s="275" t="s">
        <v>931</v>
      </c>
      <c r="F17" s="394" t="s">
        <v>932</v>
      </c>
      <c r="G17" s="394"/>
      <c r="H17" s="394"/>
      <c r="I17" s="394"/>
      <c r="J17" s="394"/>
      <c r="K17" s="270"/>
    </row>
    <row r="18" spans="2:11" ht="15" customHeight="1">
      <c r="B18" s="273"/>
      <c r="C18" s="274"/>
      <c r="D18" s="274"/>
      <c r="E18" s="275" t="s">
        <v>933</v>
      </c>
      <c r="F18" s="394" t="s">
        <v>934</v>
      </c>
      <c r="G18" s="394"/>
      <c r="H18" s="394"/>
      <c r="I18" s="394"/>
      <c r="J18" s="394"/>
      <c r="K18" s="270"/>
    </row>
    <row r="19" spans="2:11" ht="15" customHeight="1">
      <c r="B19" s="273"/>
      <c r="C19" s="274"/>
      <c r="D19" s="274"/>
      <c r="E19" s="275" t="s">
        <v>935</v>
      </c>
      <c r="F19" s="394" t="s">
        <v>936</v>
      </c>
      <c r="G19" s="394"/>
      <c r="H19" s="394"/>
      <c r="I19" s="394"/>
      <c r="J19" s="394"/>
      <c r="K19" s="270"/>
    </row>
    <row r="20" spans="2:11" ht="15" customHeight="1">
      <c r="B20" s="273"/>
      <c r="C20" s="274"/>
      <c r="D20" s="274"/>
      <c r="E20" s="275" t="s">
        <v>937</v>
      </c>
      <c r="F20" s="394" t="s">
        <v>938</v>
      </c>
      <c r="G20" s="394"/>
      <c r="H20" s="394"/>
      <c r="I20" s="394"/>
      <c r="J20" s="394"/>
      <c r="K20" s="270"/>
    </row>
    <row r="21" spans="2:11" ht="15" customHeight="1">
      <c r="B21" s="273"/>
      <c r="C21" s="274"/>
      <c r="D21" s="274"/>
      <c r="E21" s="275" t="s">
        <v>939</v>
      </c>
      <c r="F21" s="394" t="s">
        <v>940</v>
      </c>
      <c r="G21" s="394"/>
      <c r="H21" s="394"/>
      <c r="I21" s="394"/>
      <c r="J21" s="394"/>
      <c r="K21" s="270"/>
    </row>
    <row r="22" spans="2:11" ht="12.75" customHeight="1">
      <c r="B22" s="273"/>
      <c r="C22" s="274"/>
      <c r="D22" s="274"/>
      <c r="E22" s="274"/>
      <c r="F22" s="274"/>
      <c r="G22" s="274"/>
      <c r="H22" s="274"/>
      <c r="I22" s="274"/>
      <c r="J22" s="274"/>
      <c r="K22" s="270"/>
    </row>
    <row r="23" spans="2:11" ht="15" customHeight="1">
      <c r="B23" s="273"/>
      <c r="C23" s="394" t="s">
        <v>941</v>
      </c>
      <c r="D23" s="394"/>
      <c r="E23" s="394"/>
      <c r="F23" s="394"/>
      <c r="G23" s="394"/>
      <c r="H23" s="394"/>
      <c r="I23" s="394"/>
      <c r="J23" s="394"/>
      <c r="K23" s="270"/>
    </row>
    <row r="24" spans="2:11" ht="15" customHeight="1">
      <c r="B24" s="273"/>
      <c r="C24" s="394" t="s">
        <v>942</v>
      </c>
      <c r="D24" s="394"/>
      <c r="E24" s="394"/>
      <c r="F24" s="394"/>
      <c r="G24" s="394"/>
      <c r="H24" s="394"/>
      <c r="I24" s="394"/>
      <c r="J24" s="394"/>
      <c r="K24" s="270"/>
    </row>
    <row r="25" spans="2:11" ht="15" customHeight="1">
      <c r="B25" s="273"/>
      <c r="C25" s="272"/>
      <c r="D25" s="394" t="s">
        <v>943</v>
      </c>
      <c r="E25" s="394"/>
      <c r="F25" s="394"/>
      <c r="G25" s="394"/>
      <c r="H25" s="394"/>
      <c r="I25" s="394"/>
      <c r="J25" s="394"/>
      <c r="K25" s="270"/>
    </row>
    <row r="26" spans="2:11" ht="15" customHeight="1">
      <c r="B26" s="273"/>
      <c r="C26" s="274"/>
      <c r="D26" s="394" t="s">
        <v>944</v>
      </c>
      <c r="E26" s="394"/>
      <c r="F26" s="394"/>
      <c r="G26" s="394"/>
      <c r="H26" s="394"/>
      <c r="I26" s="394"/>
      <c r="J26" s="394"/>
      <c r="K26" s="270"/>
    </row>
    <row r="27" spans="2:11" ht="12.75" customHeight="1">
      <c r="B27" s="273"/>
      <c r="C27" s="274"/>
      <c r="D27" s="274"/>
      <c r="E27" s="274"/>
      <c r="F27" s="274"/>
      <c r="G27" s="274"/>
      <c r="H27" s="274"/>
      <c r="I27" s="274"/>
      <c r="J27" s="274"/>
      <c r="K27" s="270"/>
    </row>
    <row r="28" spans="2:11" ht="15" customHeight="1">
      <c r="B28" s="273"/>
      <c r="C28" s="274"/>
      <c r="D28" s="394" t="s">
        <v>945</v>
      </c>
      <c r="E28" s="394"/>
      <c r="F28" s="394"/>
      <c r="G28" s="394"/>
      <c r="H28" s="394"/>
      <c r="I28" s="394"/>
      <c r="J28" s="394"/>
      <c r="K28" s="270"/>
    </row>
    <row r="29" spans="2:11" ht="15" customHeight="1">
      <c r="B29" s="273"/>
      <c r="C29" s="274"/>
      <c r="D29" s="394" t="s">
        <v>946</v>
      </c>
      <c r="E29" s="394"/>
      <c r="F29" s="394"/>
      <c r="G29" s="394"/>
      <c r="H29" s="394"/>
      <c r="I29" s="394"/>
      <c r="J29" s="394"/>
      <c r="K29" s="270"/>
    </row>
    <row r="30" spans="2:11" ht="12.75" customHeight="1">
      <c r="B30" s="273"/>
      <c r="C30" s="274"/>
      <c r="D30" s="274"/>
      <c r="E30" s="274"/>
      <c r="F30" s="274"/>
      <c r="G30" s="274"/>
      <c r="H30" s="274"/>
      <c r="I30" s="274"/>
      <c r="J30" s="274"/>
      <c r="K30" s="270"/>
    </row>
    <row r="31" spans="2:11" ht="15" customHeight="1">
      <c r="B31" s="273"/>
      <c r="C31" s="274"/>
      <c r="D31" s="394" t="s">
        <v>947</v>
      </c>
      <c r="E31" s="394"/>
      <c r="F31" s="394"/>
      <c r="G31" s="394"/>
      <c r="H31" s="394"/>
      <c r="I31" s="394"/>
      <c r="J31" s="394"/>
      <c r="K31" s="270"/>
    </row>
    <row r="32" spans="2:11" ht="15" customHeight="1">
      <c r="B32" s="273"/>
      <c r="C32" s="274"/>
      <c r="D32" s="394" t="s">
        <v>948</v>
      </c>
      <c r="E32" s="394"/>
      <c r="F32" s="394"/>
      <c r="G32" s="394"/>
      <c r="H32" s="394"/>
      <c r="I32" s="394"/>
      <c r="J32" s="394"/>
      <c r="K32" s="270"/>
    </row>
    <row r="33" spans="2:11" ht="15" customHeight="1">
      <c r="B33" s="273"/>
      <c r="C33" s="274"/>
      <c r="D33" s="394" t="s">
        <v>949</v>
      </c>
      <c r="E33" s="394"/>
      <c r="F33" s="394"/>
      <c r="G33" s="394"/>
      <c r="H33" s="394"/>
      <c r="I33" s="394"/>
      <c r="J33" s="394"/>
      <c r="K33" s="270"/>
    </row>
    <row r="34" spans="2:11" ht="15" customHeight="1">
      <c r="B34" s="273"/>
      <c r="C34" s="274"/>
      <c r="D34" s="272"/>
      <c r="E34" s="276" t="s">
        <v>113</v>
      </c>
      <c r="F34" s="272"/>
      <c r="G34" s="394" t="s">
        <v>950</v>
      </c>
      <c r="H34" s="394"/>
      <c r="I34" s="394"/>
      <c r="J34" s="394"/>
      <c r="K34" s="270"/>
    </row>
    <row r="35" spans="2:11" ht="30.75" customHeight="1">
      <c r="B35" s="273"/>
      <c r="C35" s="274"/>
      <c r="D35" s="272"/>
      <c r="E35" s="276" t="s">
        <v>951</v>
      </c>
      <c r="F35" s="272"/>
      <c r="G35" s="394" t="s">
        <v>952</v>
      </c>
      <c r="H35" s="394"/>
      <c r="I35" s="394"/>
      <c r="J35" s="394"/>
      <c r="K35" s="270"/>
    </row>
    <row r="36" spans="2:11" ht="15" customHeight="1">
      <c r="B36" s="273"/>
      <c r="C36" s="274"/>
      <c r="D36" s="272"/>
      <c r="E36" s="276" t="s">
        <v>56</v>
      </c>
      <c r="F36" s="272"/>
      <c r="G36" s="394" t="s">
        <v>953</v>
      </c>
      <c r="H36" s="394"/>
      <c r="I36" s="394"/>
      <c r="J36" s="394"/>
      <c r="K36" s="270"/>
    </row>
    <row r="37" spans="2:11" ht="15" customHeight="1">
      <c r="B37" s="273"/>
      <c r="C37" s="274"/>
      <c r="D37" s="272"/>
      <c r="E37" s="276" t="s">
        <v>114</v>
      </c>
      <c r="F37" s="272"/>
      <c r="G37" s="394" t="s">
        <v>954</v>
      </c>
      <c r="H37" s="394"/>
      <c r="I37" s="394"/>
      <c r="J37" s="394"/>
      <c r="K37" s="270"/>
    </row>
    <row r="38" spans="2:11" ht="15" customHeight="1">
      <c r="B38" s="273"/>
      <c r="C38" s="274"/>
      <c r="D38" s="272"/>
      <c r="E38" s="276" t="s">
        <v>115</v>
      </c>
      <c r="F38" s="272"/>
      <c r="G38" s="394" t="s">
        <v>955</v>
      </c>
      <c r="H38" s="394"/>
      <c r="I38" s="394"/>
      <c r="J38" s="394"/>
      <c r="K38" s="270"/>
    </row>
    <row r="39" spans="2:11" ht="15" customHeight="1">
      <c r="B39" s="273"/>
      <c r="C39" s="274"/>
      <c r="D39" s="272"/>
      <c r="E39" s="276" t="s">
        <v>116</v>
      </c>
      <c r="F39" s="272"/>
      <c r="G39" s="394" t="s">
        <v>956</v>
      </c>
      <c r="H39" s="394"/>
      <c r="I39" s="394"/>
      <c r="J39" s="394"/>
      <c r="K39" s="270"/>
    </row>
    <row r="40" spans="2:11" ht="15" customHeight="1">
      <c r="B40" s="273"/>
      <c r="C40" s="274"/>
      <c r="D40" s="272"/>
      <c r="E40" s="276" t="s">
        <v>957</v>
      </c>
      <c r="F40" s="272"/>
      <c r="G40" s="394" t="s">
        <v>958</v>
      </c>
      <c r="H40" s="394"/>
      <c r="I40" s="394"/>
      <c r="J40" s="394"/>
      <c r="K40" s="270"/>
    </row>
    <row r="41" spans="2:11" ht="15" customHeight="1">
      <c r="B41" s="273"/>
      <c r="C41" s="274"/>
      <c r="D41" s="272"/>
      <c r="E41" s="276"/>
      <c r="F41" s="272"/>
      <c r="G41" s="394" t="s">
        <v>959</v>
      </c>
      <c r="H41" s="394"/>
      <c r="I41" s="394"/>
      <c r="J41" s="394"/>
      <c r="K41" s="270"/>
    </row>
    <row r="42" spans="2:11" ht="15" customHeight="1">
      <c r="B42" s="273"/>
      <c r="C42" s="274"/>
      <c r="D42" s="272"/>
      <c r="E42" s="276" t="s">
        <v>960</v>
      </c>
      <c r="F42" s="272"/>
      <c r="G42" s="394" t="s">
        <v>961</v>
      </c>
      <c r="H42" s="394"/>
      <c r="I42" s="394"/>
      <c r="J42" s="394"/>
      <c r="K42" s="270"/>
    </row>
    <row r="43" spans="2:11" ht="15" customHeight="1">
      <c r="B43" s="273"/>
      <c r="C43" s="274"/>
      <c r="D43" s="272"/>
      <c r="E43" s="276" t="s">
        <v>118</v>
      </c>
      <c r="F43" s="272"/>
      <c r="G43" s="394" t="s">
        <v>962</v>
      </c>
      <c r="H43" s="394"/>
      <c r="I43" s="394"/>
      <c r="J43" s="394"/>
      <c r="K43" s="270"/>
    </row>
    <row r="44" spans="2:11" ht="12.75" customHeight="1">
      <c r="B44" s="273"/>
      <c r="C44" s="274"/>
      <c r="D44" s="272"/>
      <c r="E44" s="272"/>
      <c r="F44" s="272"/>
      <c r="G44" s="272"/>
      <c r="H44" s="272"/>
      <c r="I44" s="272"/>
      <c r="J44" s="272"/>
      <c r="K44" s="270"/>
    </row>
    <row r="45" spans="2:11" ht="15" customHeight="1">
      <c r="B45" s="273"/>
      <c r="C45" s="274"/>
      <c r="D45" s="394" t="s">
        <v>963</v>
      </c>
      <c r="E45" s="394"/>
      <c r="F45" s="394"/>
      <c r="G45" s="394"/>
      <c r="H45" s="394"/>
      <c r="I45" s="394"/>
      <c r="J45" s="394"/>
      <c r="K45" s="270"/>
    </row>
    <row r="46" spans="2:11" ht="15" customHeight="1">
      <c r="B46" s="273"/>
      <c r="C46" s="274"/>
      <c r="D46" s="274"/>
      <c r="E46" s="394" t="s">
        <v>964</v>
      </c>
      <c r="F46" s="394"/>
      <c r="G46" s="394"/>
      <c r="H46" s="394"/>
      <c r="I46" s="394"/>
      <c r="J46" s="394"/>
      <c r="K46" s="270"/>
    </row>
    <row r="47" spans="2:11" ht="15" customHeight="1">
      <c r="B47" s="273"/>
      <c r="C47" s="274"/>
      <c r="D47" s="274"/>
      <c r="E47" s="394" t="s">
        <v>965</v>
      </c>
      <c r="F47" s="394"/>
      <c r="G47" s="394"/>
      <c r="H47" s="394"/>
      <c r="I47" s="394"/>
      <c r="J47" s="394"/>
      <c r="K47" s="270"/>
    </row>
    <row r="48" spans="2:11" ht="15" customHeight="1">
      <c r="B48" s="273"/>
      <c r="C48" s="274"/>
      <c r="D48" s="274"/>
      <c r="E48" s="394" t="s">
        <v>966</v>
      </c>
      <c r="F48" s="394"/>
      <c r="G48" s="394"/>
      <c r="H48" s="394"/>
      <c r="I48" s="394"/>
      <c r="J48" s="394"/>
      <c r="K48" s="270"/>
    </row>
    <row r="49" spans="2:11" ht="15" customHeight="1">
      <c r="B49" s="273"/>
      <c r="C49" s="274"/>
      <c r="D49" s="394" t="s">
        <v>967</v>
      </c>
      <c r="E49" s="394"/>
      <c r="F49" s="394"/>
      <c r="G49" s="394"/>
      <c r="H49" s="394"/>
      <c r="I49" s="394"/>
      <c r="J49" s="394"/>
      <c r="K49" s="270"/>
    </row>
    <row r="50" spans="2:11" ht="25.5" customHeight="1">
      <c r="B50" s="269"/>
      <c r="C50" s="395" t="s">
        <v>968</v>
      </c>
      <c r="D50" s="395"/>
      <c r="E50" s="395"/>
      <c r="F50" s="395"/>
      <c r="G50" s="395"/>
      <c r="H50" s="395"/>
      <c r="I50" s="395"/>
      <c r="J50" s="395"/>
      <c r="K50" s="270"/>
    </row>
    <row r="51" spans="2:11" ht="5.25" customHeight="1">
      <c r="B51" s="269"/>
      <c r="C51" s="271"/>
      <c r="D51" s="271"/>
      <c r="E51" s="271"/>
      <c r="F51" s="271"/>
      <c r="G51" s="271"/>
      <c r="H51" s="271"/>
      <c r="I51" s="271"/>
      <c r="J51" s="271"/>
      <c r="K51" s="270"/>
    </row>
    <row r="52" spans="2:11" ht="15" customHeight="1">
      <c r="B52" s="269"/>
      <c r="C52" s="394" t="s">
        <v>969</v>
      </c>
      <c r="D52" s="394"/>
      <c r="E52" s="394"/>
      <c r="F52" s="394"/>
      <c r="G52" s="394"/>
      <c r="H52" s="394"/>
      <c r="I52" s="394"/>
      <c r="J52" s="394"/>
      <c r="K52" s="270"/>
    </row>
    <row r="53" spans="2:11" ht="15" customHeight="1">
      <c r="B53" s="269"/>
      <c r="C53" s="394" t="s">
        <v>970</v>
      </c>
      <c r="D53" s="394"/>
      <c r="E53" s="394"/>
      <c r="F53" s="394"/>
      <c r="G53" s="394"/>
      <c r="H53" s="394"/>
      <c r="I53" s="394"/>
      <c r="J53" s="394"/>
      <c r="K53" s="270"/>
    </row>
    <row r="54" spans="2:11" ht="12.75" customHeight="1">
      <c r="B54" s="269"/>
      <c r="C54" s="272"/>
      <c r="D54" s="272"/>
      <c r="E54" s="272"/>
      <c r="F54" s="272"/>
      <c r="G54" s="272"/>
      <c r="H54" s="272"/>
      <c r="I54" s="272"/>
      <c r="J54" s="272"/>
      <c r="K54" s="270"/>
    </row>
    <row r="55" spans="2:11" ht="15" customHeight="1">
      <c r="B55" s="269"/>
      <c r="C55" s="394" t="s">
        <v>971</v>
      </c>
      <c r="D55" s="394"/>
      <c r="E55" s="394"/>
      <c r="F55" s="394"/>
      <c r="G55" s="394"/>
      <c r="H55" s="394"/>
      <c r="I55" s="394"/>
      <c r="J55" s="394"/>
      <c r="K55" s="270"/>
    </row>
    <row r="56" spans="2:11" ht="15" customHeight="1">
      <c r="B56" s="269"/>
      <c r="C56" s="274"/>
      <c r="D56" s="394" t="s">
        <v>972</v>
      </c>
      <c r="E56" s="394"/>
      <c r="F56" s="394"/>
      <c r="G56" s="394"/>
      <c r="H56" s="394"/>
      <c r="I56" s="394"/>
      <c r="J56" s="394"/>
      <c r="K56" s="270"/>
    </row>
    <row r="57" spans="2:11" ht="15" customHeight="1">
      <c r="B57" s="269"/>
      <c r="C57" s="274"/>
      <c r="D57" s="394" t="s">
        <v>973</v>
      </c>
      <c r="E57" s="394"/>
      <c r="F57" s="394"/>
      <c r="G57" s="394"/>
      <c r="H57" s="394"/>
      <c r="I57" s="394"/>
      <c r="J57" s="394"/>
      <c r="K57" s="270"/>
    </row>
    <row r="58" spans="2:11" ht="15" customHeight="1">
      <c r="B58" s="269"/>
      <c r="C58" s="274"/>
      <c r="D58" s="394" t="s">
        <v>974</v>
      </c>
      <c r="E58" s="394"/>
      <c r="F58" s="394"/>
      <c r="G58" s="394"/>
      <c r="H58" s="394"/>
      <c r="I58" s="394"/>
      <c r="J58" s="394"/>
      <c r="K58" s="270"/>
    </row>
    <row r="59" spans="2:11" ht="15" customHeight="1">
      <c r="B59" s="269"/>
      <c r="C59" s="274"/>
      <c r="D59" s="394" t="s">
        <v>975</v>
      </c>
      <c r="E59" s="394"/>
      <c r="F59" s="394"/>
      <c r="G59" s="394"/>
      <c r="H59" s="394"/>
      <c r="I59" s="394"/>
      <c r="J59" s="394"/>
      <c r="K59" s="270"/>
    </row>
    <row r="60" spans="2:11" ht="15" customHeight="1">
      <c r="B60" s="269"/>
      <c r="C60" s="274"/>
      <c r="D60" s="393" t="s">
        <v>976</v>
      </c>
      <c r="E60" s="393"/>
      <c r="F60" s="393"/>
      <c r="G60" s="393"/>
      <c r="H60" s="393"/>
      <c r="I60" s="393"/>
      <c r="J60" s="393"/>
      <c r="K60" s="270"/>
    </row>
    <row r="61" spans="2:11" ht="15" customHeight="1">
      <c r="B61" s="269"/>
      <c r="C61" s="274"/>
      <c r="D61" s="394" t="s">
        <v>977</v>
      </c>
      <c r="E61" s="394"/>
      <c r="F61" s="394"/>
      <c r="G61" s="394"/>
      <c r="H61" s="394"/>
      <c r="I61" s="394"/>
      <c r="J61" s="394"/>
      <c r="K61" s="270"/>
    </row>
    <row r="62" spans="2:11" ht="12.75" customHeight="1">
      <c r="B62" s="269"/>
      <c r="C62" s="274"/>
      <c r="D62" s="274"/>
      <c r="E62" s="277"/>
      <c r="F62" s="274"/>
      <c r="G62" s="274"/>
      <c r="H62" s="274"/>
      <c r="I62" s="274"/>
      <c r="J62" s="274"/>
      <c r="K62" s="270"/>
    </row>
    <row r="63" spans="2:11" ht="15" customHeight="1">
      <c r="B63" s="269"/>
      <c r="C63" s="274"/>
      <c r="D63" s="394" t="s">
        <v>978</v>
      </c>
      <c r="E63" s="394"/>
      <c r="F63" s="394"/>
      <c r="G63" s="394"/>
      <c r="H63" s="394"/>
      <c r="I63" s="394"/>
      <c r="J63" s="394"/>
      <c r="K63" s="270"/>
    </row>
    <row r="64" spans="2:11" ht="15" customHeight="1">
      <c r="B64" s="269"/>
      <c r="C64" s="274"/>
      <c r="D64" s="393" t="s">
        <v>979</v>
      </c>
      <c r="E64" s="393"/>
      <c r="F64" s="393"/>
      <c r="G64" s="393"/>
      <c r="H64" s="393"/>
      <c r="I64" s="393"/>
      <c r="J64" s="393"/>
      <c r="K64" s="270"/>
    </row>
    <row r="65" spans="2:11" ht="15" customHeight="1">
      <c r="B65" s="269"/>
      <c r="C65" s="274"/>
      <c r="D65" s="394" t="s">
        <v>980</v>
      </c>
      <c r="E65" s="394"/>
      <c r="F65" s="394"/>
      <c r="G65" s="394"/>
      <c r="H65" s="394"/>
      <c r="I65" s="394"/>
      <c r="J65" s="394"/>
      <c r="K65" s="270"/>
    </row>
    <row r="66" spans="2:11" ht="15" customHeight="1">
      <c r="B66" s="269"/>
      <c r="C66" s="274"/>
      <c r="D66" s="394" t="s">
        <v>981</v>
      </c>
      <c r="E66" s="394"/>
      <c r="F66" s="394"/>
      <c r="G66" s="394"/>
      <c r="H66" s="394"/>
      <c r="I66" s="394"/>
      <c r="J66" s="394"/>
      <c r="K66" s="270"/>
    </row>
    <row r="67" spans="2:11" ht="15" customHeight="1">
      <c r="B67" s="269"/>
      <c r="C67" s="274"/>
      <c r="D67" s="394" t="s">
        <v>982</v>
      </c>
      <c r="E67" s="394"/>
      <c r="F67" s="394"/>
      <c r="G67" s="394"/>
      <c r="H67" s="394"/>
      <c r="I67" s="394"/>
      <c r="J67" s="394"/>
      <c r="K67" s="270"/>
    </row>
    <row r="68" spans="2:11" ht="15" customHeight="1">
      <c r="B68" s="269"/>
      <c r="C68" s="274"/>
      <c r="D68" s="394" t="s">
        <v>983</v>
      </c>
      <c r="E68" s="394"/>
      <c r="F68" s="394"/>
      <c r="G68" s="394"/>
      <c r="H68" s="394"/>
      <c r="I68" s="394"/>
      <c r="J68" s="394"/>
      <c r="K68" s="270"/>
    </row>
    <row r="69" spans="2:11" ht="12.75" customHeight="1">
      <c r="B69" s="278"/>
      <c r="C69" s="279"/>
      <c r="D69" s="279"/>
      <c r="E69" s="279"/>
      <c r="F69" s="279"/>
      <c r="G69" s="279"/>
      <c r="H69" s="279"/>
      <c r="I69" s="279"/>
      <c r="J69" s="279"/>
      <c r="K69" s="280"/>
    </row>
    <row r="70" spans="2:11" ht="18.75" customHeight="1">
      <c r="B70" s="281"/>
      <c r="C70" s="281"/>
      <c r="D70" s="281"/>
      <c r="E70" s="281"/>
      <c r="F70" s="281"/>
      <c r="G70" s="281"/>
      <c r="H70" s="281"/>
      <c r="I70" s="281"/>
      <c r="J70" s="281"/>
      <c r="K70" s="282"/>
    </row>
    <row r="71" spans="2:11" ht="18.75" customHeight="1">
      <c r="B71" s="282"/>
      <c r="C71" s="282"/>
      <c r="D71" s="282"/>
      <c r="E71" s="282"/>
      <c r="F71" s="282"/>
      <c r="G71" s="282"/>
      <c r="H71" s="282"/>
      <c r="I71" s="282"/>
      <c r="J71" s="282"/>
      <c r="K71" s="282"/>
    </row>
    <row r="72" spans="2:11" ht="7.5" customHeight="1">
      <c r="B72" s="283"/>
      <c r="C72" s="284"/>
      <c r="D72" s="284"/>
      <c r="E72" s="284"/>
      <c r="F72" s="284"/>
      <c r="G72" s="284"/>
      <c r="H72" s="284"/>
      <c r="I72" s="284"/>
      <c r="J72" s="284"/>
      <c r="K72" s="285"/>
    </row>
    <row r="73" spans="2:11" ht="45" customHeight="1">
      <c r="B73" s="286"/>
      <c r="C73" s="392" t="s">
        <v>90</v>
      </c>
      <c r="D73" s="392"/>
      <c r="E73" s="392"/>
      <c r="F73" s="392"/>
      <c r="G73" s="392"/>
      <c r="H73" s="392"/>
      <c r="I73" s="392"/>
      <c r="J73" s="392"/>
      <c r="K73" s="287"/>
    </row>
    <row r="74" spans="2:11" ht="17.25" customHeight="1">
      <c r="B74" s="286"/>
      <c r="C74" s="288" t="s">
        <v>984</v>
      </c>
      <c r="D74" s="288"/>
      <c r="E74" s="288"/>
      <c r="F74" s="288" t="s">
        <v>985</v>
      </c>
      <c r="G74" s="289"/>
      <c r="H74" s="288" t="s">
        <v>114</v>
      </c>
      <c r="I74" s="288" t="s">
        <v>60</v>
      </c>
      <c r="J74" s="288" t="s">
        <v>986</v>
      </c>
      <c r="K74" s="287"/>
    </row>
    <row r="75" spans="2:11" ht="17.25" customHeight="1">
      <c r="B75" s="286"/>
      <c r="C75" s="290" t="s">
        <v>987</v>
      </c>
      <c r="D75" s="290"/>
      <c r="E75" s="290"/>
      <c r="F75" s="291" t="s">
        <v>988</v>
      </c>
      <c r="G75" s="292"/>
      <c r="H75" s="290"/>
      <c r="I75" s="290"/>
      <c r="J75" s="290" t="s">
        <v>989</v>
      </c>
      <c r="K75" s="287"/>
    </row>
    <row r="76" spans="2:11" ht="5.25" customHeight="1">
      <c r="B76" s="286"/>
      <c r="C76" s="293"/>
      <c r="D76" s="293"/>
      <c r="E76" s="293"/>
      <c r="F76" s="293"/>
      <c r="G76" s="294"/>
      <c r="H76" s="293"/>
      <c r="I76" s="293"/>
      <c r="J76" s="293"/>
      <c r="K76" s="287"/>
    </row>
    <row r="77" spans="2:11" ht="15" customHeight="1">
      <c r="B77" s="286"/>
      <c r="C77" s="276" t="s">
        <v>56</v>
      </c>
      <c r="D77" s="293"/>
      <c r="E77" s="293"/>
      <c r="F77" s="295" t="s">
        <v>990</v>
      </c>
      <c r="G77" s="294"/>
      <c r="H77" s="276" t="s">
        <v>991</v>
      </c>
      <c r="I77" s="276" t="s">
        <v>992</v>
      </c>
      <c r="J77" s="276">
        <v>20</v>
      </c>
      <c r="K77" s="287"/>
    </row>
    <row r="78" spans="2:11" ht="15" customHeight="1">
      <c r="B78" s="286"/>
      <c r="C78" s="276" t="s">
        <v>993</v>
      </c>
      <c r="D78" s="276"/>
      <c r="E78" s="276"/>
      <c r="F78" s="295" t="s">
        <v>990</v>
      </c>
      <c r="G78" s="294"/>
      <c r="H78" s="276" t="s">
        <v>994</v>
      </c>
      <c r="I78" s="276" t="s">
        <v>992</v>
      </c>
      <c r="J78" s="276">
        <v>120</v>
      </c>
      <c r="K78" s="287"/>
    </row>
    <row r="79" spans="2:11" ht="15" customHeight="1">
      <c r="B79" s="296"/>
      <c r="C79" s="276" t="s">
        <v>995</v>
      </c>
      <c r="D79" s="276"/>
      <c r="E79" s="276"/>
      <c r="F79" s="295" t="s">
        <v>996</v>
      </c>
      <c r="G79" s="294"/>
      <c r="H79" s="276" t="s">
        <v>997</v>
      </c>
      <c r="I79" s="276" t="s">
        <v>992</v>
      </c>
      <c r="J79" s="276">
        <v>50</v>
      </c>
      <c r="K79" s="287"/>
    </row>
    <row r="80" spans="2:11" ht="15" customHeight="1">
      <c r="B80" s="296"/>
      <c r="C80" s="276" t="s">
        <v>998</v>
      </c>
      <c r="D80" s="276"/>
      <c r="E80" s="276"/>
      <c r="F80" s="295" t="s">
        <v>990</v>
      </c>
      <c r="G80" s="294"/>
      <c r="H80" s="276" t="s">
        <v>999</v>
      </c>
      <c r="I80" s="276" t="s">
        <v>1000</v>
      </c>
      <c r="J80" s="276"/>
      <c r="K80" s="287"/>
    </row>
    <row r="81" spans="2:11" ht="15" customHeight="1">
      <c r="B81" s="296"/>
      <c r="C81" s="297" t="s">
        <v>1001</v>
      </c>
      <c r="D81" s="297"/>
      <c r="E81" s="297"/>
      <c r="F81" s="298" t="s">
        <v>996</v>
      </c>
      <c r="G81" s="297"/>
      <c r="H81" s="297" t="s">
        <v>1002</v>
      </c>
      <c r="I81" s="297" t="s">
        <v>992</v>
      </c>
      <c r="J81" s="297">
        <v>15</v>
      </c>
      <c r="K81" s="287"/>
    </row>
    <row r="82" spans="2:11" ht="15" customHeight="1">
      <c r="B82" s="296"/>
      <c r="C82" s="297" t="s">
        <v>1003</v>
      </c>
      <c r="D82" s="297"/>
      <c r="E82" s="297"/>
      <c r="F82" s="298" t="s">
        <v>996</v>
      </c>
      <c r="G82" s="297"/>
      <c r="H82" s="297" t="s">
        <v>1004</v>
      </c>
      <c r="I82" s="297" t="s">
        <v>992</v>
      </c>
      <c r="J82" s="297">
        <v>15</v>
      </c>
      <c r="K82" s="287"/>
    </row>
    <row r="83" spans="2:11" ht="15" customHeight="1">
      <c r="B83" s="296"/>
      <c r="C83" s="297" t="s">
        <v>1005</v>
      </c>
      <c r="D83" s="297"/>
      <c r="E83" s="297"/>
      <c r="F83" s="298" t="s">
        <v>996</v>
      </c>
      <c r="G83" s="297"/>
      <c r="H83" s="297" t="s">
        <v>1006</v>
      </c>
      <c r="I83" s="297" t="s">
        <v>992</v>
      </c>
      <c r="J83" s="297">
        <v>20</v>
      </c>
      <c r="K83" s="287"/>
    </row>
    <row r="84" spans="2:11" ht="15" customHeight="1">
      <c r="B84" s="296"/>
      <c r="C84" s="297" t="s">
        <v>1007</v>
      </c>
      <c r="D84" s="297"/>
      <c r="E84" s="297"/>
      <c r="F84" s="298" t="s">
        <v>996</v>
      </c>
      <c r="G84" s="297"/>
      <c r="H84" s="297" t="s">
        <v>1008</v>
      </c>
      <c r="I84" s="297" t="s">
        <v>992</v>
      </c>
      <c r="J84" s="297">
        <v>20</v>
      </c>
      <c r="K84" s="287"/>
    </row>
    <row r="85" spans="2:11" ht="15" customHeight="1">
      <c r="B85" s="296"/>
      <c r="C85" s="276" t="s">
        <v>1009</v>
      </c>
      <c r="D85" s="276"/>
      <c r="E85" s="276"/>
      <c r="F85" s="295" t="s">
        <v>996</v>
      </c>
      <c r="G85" s="294"/>
      <c r="H85" s="276" t="s">
        <v>1010</v>
      </c>
      <c r="I85" s="276" t="s">
        <v>992</v>
      </c>
      <c r="J85" s="276">
        <v>50</v>
      </c>
      <c r="K85" s="287"/>
    </row>
    <row r="86" spans="2:11" ht="15" customHeight="1">
      <c r="B86" s="296"/>
      <c r="C86" s="276" t="s">
        <v>1011</v>
      </c>
      <c r="D86" s="276"/>
      <c r="E86" s="276"/>
      <c r="F86" s="295" t="s">
        <v>996</v>
      </c>
      <c r="G86" s="294"/>
      <c r="H86" s="276" t="s">
        <v>1012</v>
      </c>
      <c r="I86" s="276" t="s">
        <v>992</v>
      </c>
      <c r="J86" s="276">
        <v>20</v>
      </c>
      <c r="K86" s="287"/>
    </row>
    <row r="87" spans="2:11" ht="15" customHeight="1">
      <c r="B87" s="296"/>
      <c r="C87" s="276" t="s">
        <v>1013</v>
      </c>
      <c r="D87" s="276"/>
      <c r="E87" s="276"/>
      <c r="F87" s="295" t="s">
        <v>996</v>
      </c>
      <c r="G87" s="294"/>
      <c r="H87" s="276" t="s">
        <v>1014</v>
      </c>
      <c r="I87" s="276" t="s">
        <v>992</v>
      </c>
      <c r="J87" s="276">
        <v>20</v>
      </c>
      <c r="K87" s="287"/>
    </row>
    <row r="88" spans="2:11" ht="15" customHeight="1">
      <c r="B88" s="296"/>
      <c r="C88" s="276" t="s">
        <v>1015</v>
      </c>
      <c r="D88" s="276"/>
      <c r="E88" s="276"/>
      <c r="F88" s="295" t="s">
        <v>996</v>
      </c>
      <c r="G88" s="294"/>
      <c r="H88" s="276" t="s">
        <v>1016</v>
      </c>
      <c r="I88" s="276" t="s">
        <v>992</v>
      </c>
      <c r="J88" s="276">
        <v>50</v>
      </c>
      <c r="K88" s="287"/>
    </row>
    <row r="89" spans="2:11" ht="15" customHeight="1">
      <c r="B89" s="296"/>
      <c r="C89" s="276" t="s">
        <v>1017</v>
      </c>
      <c r="D89" s="276"/>
      <c r="E89" s="276"/>
      <c r="F89" s="295" t="s">
        <v>996</v>
      </c>
      <c r="G89" s="294"/>
      <c r="H89" s="276" t="s">
        <v>1017</v>
      </c>
      <c r="I89" s="276" t="s">
        <v>992</v>
      </c>
      <c r="J89" s="276">
        <v>50</v>
      </c>
      <c r="K89" s="287"/>
    </row>
    <row r="90" spans="2:11" ht="15" customHeight="1">
      <c r="B90" s="296"/>
      <c r="C90" s="276" t="s">
        <v>119</v>
      </c>
      <c r="D90" s="276"/>
      <c r="E90" s="276"/>
      <c r="F90" s="295" t="s">
        <v>996</v>
      </c>
      <c r="G90" s="294"/>
      <c r="H90" s="276" t="s">
        <v>1018</v>
      </c>
      <c r="I90" s="276" t="s">
        <v>992</v>
      </c>
      <c r="J90" s="276">
        <v>255</v>
      </c>
      <c r="K90" s="287"/>
    </row>
    <row r="91" spans="2:11" ht="15" customHeight="1">
      <c r="B91" s="296"/>
      <c r="C91" s="276" t="s">
        <v>1019</v>
      </c>
      <c r="D91" s="276"/>
      <c r="E91" s="276"/>
      <c r="F91" s="295" t="s">
        <v>990</v>
      </c>
      <c r="G91" s="294"/>
      <c r="H91" s="276" t="s">
        <v>1020</v>
      </c>
      <c r="I91" s="276" t="s">
        <v>1021</v>
      </c>
      <c r="J91" s="276"/>
      <c r="K91" s="287"/>
    </row>
    <row r="92" spans="2:11" ht="15" customHeight="1">
      <c r="B92" s="296"/>
      <c r="C92" s="276" t="s">
        <v>1022</v>
      </c>
      <c r="D92" s="276"/>
      <c r="E92" s="276"/>
      <c r="F92" s="295" t="s">
        <v>990</v>
      </c>
      <c r="G92" s="294"/>
      <c r="H92" s="276" t="s">
        <v>1023</v>
      </c>
      <c r="I92" s="276" t="s">
        <v>1024</v>
      </c>
      <c r="J92" s="276"/>
      <c r="K92" s="287"/>
    </row>
    <row r="93" spans="2:11" ht="15" customHeight="1">
      <c r="B93" s="296"/>
      <c r="C93" s="276" t="s">
        <v>1025</v>
      </c>
      <c r="D93" s="276"/>
      <c r="E93" s="276"/>
      <c r="F93" s="295" t="s">
        <v>990</v>
      </c>
      <c r="G93" s="294"/>
      <c r="H93" s="276" t="s">
        <v>1025</v>
      </c>
      <c r="I93" s="276" t="s">
        <v>1024</v>
      </c>
      <c r="J93" s="276"/>
      <c r="K93" s="287"/>
    </row>
    <row r="94" spans="2:11" ht="15" customHeight="1">
      <c r="B94" s="296"/>
      <c r="C94" s="276" t="s">
        <v>41</v>
      </c>
      <c r="D94" s="276"/>
      <c r="E94" s="276"/>
      <c r="F94" s="295" t="s">
        <v>990</v>
      </c>
      <c r="G94" s="294"/>
      <c r="H94" s="276" t="s">
        <v>1026</v>
      </c>
      <c r="I94" s="276" t="s">
        <v>1024</v>
      </c>
      <c r="J94" s="276"/>
      <c r="K94" s="287"/>
    </row>
    <row r="95" spans="2:11" ht="15" customHeight="1">
      <c r="B95" s="296"/>
      <c r="C95" s="276" t="s">
        <v>51</v>
      </c>
      <c r="D95" s="276"/>
      <c r="E95" s="276"/>
      <c r="F95" s="295" t="s">
        <v>990</v>
      </c>
      <c r="G95" s="294"/>
      <c r="H95" s="276" t="s">
        <v>1027</v>
      </c>
      <c r="I95" s="276" t="s">
        <v>1024</v>
      </c>
      <c r="J95" s="276"/>
      <c r="K95" s="287"/>
    </row>
    <row r="96" spans="2:11" ht="15" customHeight="1">
      <c r="B96" s="299"/>
      <c r="C96" s="300"/>
      <c r="D96" s="300"/>
      <c r="E96" s="300"/>
      <c r="F96" s="300"/>
      <c r="G96" s="300"/>
      <c r="H96" s="300"/>
      <c r="I96" s="300"/>
      <c r="J96" s="300"/>
      <c r="K96" s="301"/>
    </row>
    <row r="97" spans="2:11" ht="18.75" customHeight="1">
      <c r="B97" s="302"/>
      <c r="C97" s="303"/>
      <c r="D97" s="303"/>
      <c r="E97" s="303"/>
      <c r="F97" s="303"/>
      <c r="G97" s="303"/>
      <c r="H97" s="303"/>
      <c r="I97" s="303"/>
      <c r="J97" s="303"/>
      <c r="K97" s="302"/>
    </row>
    <row r="98" spans="2:11" ht="18.75" customHeight="1">
      <c r="B98" s="282"/>
      <c r="C98" s="282"/>
      <c r="D98" s="282"/>
      <c r="E98" s="282"/>
      <c r="F98" s="282"/>
      <c r="G98" s="282"/>
      <c r="H98" s="282"/>
      <c r="I98" s="282"/>
      <c r="J98" s="282"/>
      <c r="K98" s="282"/>
    </row>
    <row r="99" spans="2:11" ht="7.5" customHeight="1">
      <c r="B99" s="283"/>
      <c r="C99" s="284"/>
      <c r="D99" s="284"/>
      <c r="E99" s="284"/>
      <c r="F99" s="284"/>
      <c r="G99" s="284"/>
      <c r="H99" s="284"/>
      <c r="I99" s="284"/>
      <c r="J99" s="284"/>
      <c r="K99" s="285"/>
    </row>
    <row r="100" spans="2:11" ht="45" customHeight="1">
      <c r="B100" s="286"/>
      <c r="C100" s="392" t="s">
        <v>1028</v>
      </c>
      <c r="D100" s="392"/>
      <c r="E100" s="392"/>
      <c r="F100" s="392"/>
      <c r="G100" s="392"/>
      <c r="H100" s="392"/>
      <c r="I100" s="392"/>
      <c r="J100" s="392"/>
      <c r="K100" s="287"/>
    </row>
    <row r="101" spans="2:11" ht="17.25" customHeight="1">
      <c r="B101" s="286"/>
      <c r="C101" s="288" t="s">
        <v>984</v>
      </c>
      <c r="D101" s="288"/>
      <c r="E101" s="288"/>
      <c r="F101" s="288" t="s">
        <v>985</v>
      </c>
      <c r="G101" s="289"/>
      <c r="H101" s="288" t="s">
        <v>114</v>
      </c>
      <c r="I101" s="288" t="s">
        <v>60</v>
      </c>
      <c r="J101" s="288" t="s">
        <v>986</v>
      </c>
      <c r="K101" s="287"/>
    </row>
    <row r="102" spans="2:11" ht="17.25" customHeight="1">
      <c r="B102" s="286"/>
      <c r="C102" s="290" t="s">
        <v>987</v>
      </c>
      <c r="D102" s="290"/>
      <c r="E102" s="290"/>
      <c r="F102" s="291" t="s">
        <v>988</v>
      </c>
      <c r="G102" s="292"/>
      <c r="H102" s="290"/>
      <c r="I102" s="290"/>
      <c r="J102" s="290" t="s">
        <v>989</v>
      </c>
      <c r="K102" s="287"/>
    </row>
    <row r="103" spans="2:11" ht="5.25" customHeight="1">
      <c r="B103" s="286"/>
      <c r="C103" s="288"/>
      <c r="D103" s="288"/>
      <c r="E103" s="288"/>
      <c r="F103" s="288"/>
      <c r="G103" s="304"/>
      <c r="H103" s="288"/>
      <c r="I103" s="288"/>
      <c r="J103" s="288"/>
      <c r="K103" s="287"/>
    </row>
    <row r="104" spans="2:11" ht="15" customHeight="1">
      <c r="B104" s="286"/>
      <c r="C104" s="276" t="s">
        <v>56</v>
      </c>
      <c r="D104" s="293"/>
      <c r="E104" s="293"/>
      <c r="F104" s="295" t="s">
        <v>990</v>
      </c>
      <c r="G104" s="304"/>
      <c r="H104" s="276" t="s">
        <v>1029</v>
      </c>
      <c r="I104" s="276" t="s">
        <v>992</v>
      </c>
      <c r="J104" s="276">
        <v>20</v>
      </c>
      <c r="K104" s="287"/>
    </row>
    <row r="105" spans="2:11" ht="15" customHeight="1">
      <c r="B105" s="286"/>
      <c r="C105" s="276" t="s">
        <v>993</v>
      </c>
      <c r="D105" s="276"/>
      <c r="E105" s="276"/>
      <c r="F105" s="295" t="s">
        <v>990</v>
      </c>
      <c r="G105" s="276"/>
      <c r="H105" s="276" t="s">
        <v>1029</v>
      </c>
      <c r="I105" s="276" t="s">
        <v>992</v>
      </c>
      <c r="J105" s="276">
        <v>120</v>
      </c>
      <c r="K105" s="287"/>
    </row>
    <row r="106" spans="2:11" ht="15" customHeight="1">
      <c r="B106" s="296"/>
      <c r="C106" s="276" t="s">
        <v>995</v>
      </c>
      <c r="D106" s="276"/>
      <c r="E106" s="276"/>
      <c r="F106" s="295" t="s">
        <v>996</v>
      </c>
      <c r="G106" s="276"/>
      <c r="H106" s="276" t="s">
        <v>1029</v>
      </c>
      <c r="I106" s="276" t="s">
        <v>992</v>
      </c>
      <c r="J106" s="276">
        <v>50</v>
      </c>
      <c r="K106" s="287"/>
    </row>
    <row r="107" spans="2:11" ht="15" customHeight="1">
      <c r="B107" s="296"/>
      <c r="C107" s="276" t="s">
        <v>998</v>
      </c>
      <c r="D107" s="276"/>
      <c r="E107" s="276"/>
      <c r="F107" s="295" t="s">
        <v>990</v>
      </c>
      <c r="G107" s="276"/>
      <c r="H107" s="276" t="s">
        <v>1029</v>
      </c>
      <c r="I107" s="276" t="s">
        <v>1000</v>
      </c>
      <c r="J107" s="276"/>
      <c r="K107" s="287"/>
    </row>
    <row r="108" spans="2:11" ht="15" customHeight="1">
      <c r="B108" s="296"/>
      <c r="C108" s="276" t="s">
        <v>1009</v>
      </c>
      <c r="D108" s="276"/>
      <c r="E108" s="276"/>
      <c r="F108" s="295" t="s">
        <v>996</v>
      </c>
      <c r="G108" s="276"/>
      <c r="H108" s="276" t="s">
        <v>1029</v>
      </c>
      <c r="I108" s="276" t="s">
        <v>992</v>
      </c>
      <c r="J108" s="276">
        <v>50</v>
      </c>
      <c r="K108" s="287"/>
    </row>
    <row r="109" spans="2:11" ht="15" customHeight="1">
      <c r="B109" s="296"/>
      <c r="C109" s="276" t="s">
        <v>1017</v>
      </c>
      <c r="D109" s="276"/>
      <c r="E109" s="276"/>
      <c r="F109" s="295" t="s">
        <v>996</v>
      </c>
      <c r="G109" s="276"/>
      <c r="H109" s="276" t="s">
        <v>1029</v>
      </c>
      <c r="I109" s="276" t="s">
        <v>992</v>
      </c>
      <c r="J109" s="276">
        <v>50</v>
      </c>
      <c r="K109" s="287"/>
    </row>
    <row r="110" spans="2:11" ht="15" customHeight="1">
      <c r="B110" s="296"/>
      <c r="C110" s="276" t="s">
        <v>1015</v>
      </c>
      <c r="D110" s="276"/>
      <c r="E110" s="276"/>
      <c r="F110" s="295" t="s">
        <v>996</v>
      </c>
      <c r="G110" s="276"/>
      <c r="H110" s="276" t="s">
        <v>1029</v>
      </c>
      <c r="I110" s="276" t="s">
        <v>992</v>
      </c>
      <c r="J110" s="276">
        <v>50</v>
      </c>
      <c r="K110" s="287"/>
    </row>
    <row r="111" spans="2:11" ht="15" customHeight="1">
      <c r="B111" s="296"/>
      <c r="C111" s="276" t="s">
        <v>56</v>
      </c>
      <c r="D111" s="276"/>
      <c r="E111" s="276"/>
      <c r="F111" s="295" t="s">
        <v>990</v>
      </c>
      <c r="G111" s="276"/>
      <c r="H111" s="276" t="s">
        <v>1030</v>
      </c>
      <c r="I111" s="276" t="s">
        <v>992</v>
      </c>
      <c r="J111" s="276">
        <v>20</v>
      </c>
      <c r="K111" s="287"/>
    </row>
    <row r="112" spans="2:11" ht="15" customHeight="1">
      <c r="B112" s="296"/>
      <c r="C112" s="276" t="s">
        <v>1031</v>
      </c>
      <c r="D112" s="276"/>
      <c r="E112" s="276"/>
      <c r="F112" s="295" t="s">
        <v>990</v>
      </c>
      <c r="G112" s="276"/>
      <c r="H112" s="276" t="s">
        <v>1032</v>
      </c>
      <c r="I112" s="276" t="s">
        <v>992</v>
      </c>
      <c r="J112" s="276">
        <v>120</v>
      </c>
      <c r="K112" s="287"/>
    </row>
    <row r="113" spans="2:11" ht="15" customHeight="1">
      <c r="B113" s="296"/>
      <c r="C113" s="276" t="s">
        <v>41</v>
      </c>
      <c r="D113" s="276"/>
      <c r="E113" s="276"/>
      <c r="F113" s="295" t="s">
        <v>990</v>
      </c>
      <c r="G113" s="276"/>
      <c r="H113" s="276" t="s">
        <v>1033</v>
      </c>
      <c r="I113" s="276" t="s">
        <v>1024</v>
      </c>
      <c r="J113" s="276"/>
      <c r="K113" s="287"/>
    </row>
    <row r="114" spans="2:11" ht="15" customHeight="1">
      <c r="B114" s="296"/>
      <c r="C114" s="276" t="s">
        <v>51</v>
      </c>
      <c r="D114" s="276"/>
      <c r="E114" s="276"/>
      <c r="F114" s="295" t="s">
        <v>990</v>
      </c>
      <c r="G114" s="276"/>
      <c r="H114" s="276" t="s">
        <v>1034</v>
      </c>
      <c r="I114" s="276" t="s">
        <v>1024</v>
      </c>
      <c r="J114" s="276"/>
      <c r="K114" s="287"/>
    </row>
    <row r="115" spans="2:11" ht="15" customHeight="1">
      <c r="B115" s="296"/>
      <c r="C115" s="276" t="s">
        <v>60</v>
      </c>
      <c r="D115" s="276"/>
      <c r="E115" s="276"/>
      <c r="F115" s="295" t="s">
        <v>990</v>
      </c>
      <c r="G115" s="276"/>
      <c r="H115" s="276" t="s">
        <v>1035</v>
      </c>
      <c r="I115" s="276" t="s">
        <v>1036</v>
      </c>
      <c r="J115" s="276"/>
      <c r="K115" s="287"/>
    </row>
    <row r="116" spans="2:11" ht="15" customHeight="1">
      <c r="B116" s="299"/>
      <c r="C116" s="305"/>
      <c r="D116" s="305"/>
      <c r="E116" s="305"/>
      <c r="F116" s="305"/>
      <c r="G116" s="305"/>
      <c r="H116" s="305"/>
      <c r="I116" s="305"/>
      <c r="J116" s="305"/>
      <c r="K116" s="301"/>
    </row>
    <row r="117" spans="2:11" ht="18.75" customHeight="1">
      <c r="B117" s="306"/>
      <c r="C117" s="272"/>
      <c r="D117" s="272"/>
      <c r="E117" s="272"/>
      <c r="F117" s="307"/>
      <c r="G117" s="272"/>
      <c r="H117" s="272"/>
      <c r="I117" s="272"/>
      <c r="J117" s="272"/>
      <c r="K117" s="306"/>
    </row>
    <row r="118" spans="2:11" ht="18.75" customHeight="1">
      <c r="B118" s="282"/>
      <c r="C118" s="282"/>
      <c r="D118" s="282"/>
      <c r="E118" s="282"/>
      <c r="F118" s="282"/>
      <c r="G118" s="282"/>
      <c r="H118" s="282"/>
      <c r="I118" s="282"/>
      <c r="J118" s="282"/>
      <c r="K118" s="282"/>
    </row>
    <row r="119" spans="2:11" ht="7.5" customHeight="1">
      <c r="B119" s="308"/>
      <c r="C119" s="309"/>
      <c r="D119" s="309"/>
      <c r="E119" s="309"/>
      <c r="F119" s="309"/>
      <c r="G119" s="309"/>
      <c r="H119" s="309"/>
      <c r="I119" s="309"/>
      <c r="J119" s="309"/>
      <c r="K119" s="310"/>
    </row>
    <row r="120" spans="2:11" ht="45" customHeight="1">
      <c r="B120" s="311"/>
      <c r="C120" s="391" t="s">
        <v>1037</v>
      </c>
      <c r="D120" s="391"/>
      <c r="E120" s="391"/>
      <c r="F120" s="391"/>
      <c r="G120" s="391"/>
      <c r="H120" s="391"/>
      <c r="I120" s="391"/>
      <c r="J120" s="391"/>
      <c r="K120" s="312"/>
    </row>
    <row r="121" spans="2:11" ht="17.25" customHeight="1">
      <c r="B121" s="313"/>
      <c r="C121" s="288" t="s">
        <v>984</v>
      </c>
      <c r="D121" s="288"/>
      <c r="E121" s="288"/>
      <c r="F121" s="288" t="s">
        <v>985</v>
      </c>
      <c r="G121" s="289"/>
      <c r="H121" s="288" t="s">
        <v>114</v>
      </c>
      <c r="I121" s="288" t="s">
        <v>60</v>
      </c>
      <c r="J121" s="288" t="s">
        <v>986</v>
      </c>
      <c r="K121" s="314"/>
    </row>
    <row r="122" spans="2:11" ht="17.25" customHeight="1">
      <c r="B122" s="313"/>
      <c r="C122" s="290" t="s">
        <v>987</v>
      </c>
      <c r="D122" s="290"/>
      <c r="E122" s="290"/>
      <c r="F122" s="291" t="s">
        <v>988</v>
      </c>
      <c r="G122" s="292"/>
      <c r="H122" s="290"/>
      <c r="I122" s="290"/>
      <c r="J122" s="290" t="s">
        <v>989</v>
      </c>
      <c r="K122" s="314"/>
    </row>
    <row r="123" spans="2:11" ht="5.25" customHeight="1">
      <c r="B123" s="315"/>
      <c r="C123" s="293"/>
      <c r="D123" s="293"/>
      <c r="E123" s="293"/>
      <c r="F123" s="293"/>
      <c r="G123" s="276"/>
      <c r="H123" s="293"/>
      <c r="I123" s="293"/>
      <c r="J123" s="293"/>
      <c r="K123" s="316"/>
    </row>
    <row r="124" spans="2:11" ht="15" customHeight="1">
      <c r="B124" s="315"/>
      <c r="C124" s="276" t="s">
        <v>993</v>
      </c>
      <c r="D124" s="293"/>
      <c r="E124" s="293"/>
      <c r="F124" s="295" t="s">
        <v>990</v>
      </c>
      <c r="G124" s="276"/>
      <c r="H124" s="276" t="s">
        <v>1029</v>
      </c>
      <c r="I124" s="276" t="s">
        <v>992</v>
      </c>
      <c r="J124" s="276">
        <v>120</v>
      </c>
      <c r="K124" s="317"/>
    </row>
    <row r="125" spans="2:11" ht="15" customHeight="1">
      <c r="B125" s="315"/>
      <c r="C125" s="276" t="s">
        <v>1038</v>
      </c>
      <c r="D125" s="276"/>
      <c r="E125" s="276"/>
      <c r="F125" s="295" t="s">
        <v>990</v>
      </c>
      <c r="G125" s="276"/>
      <c r="H125" s="276" t="s">
        <v>1039</v>
      </c>
      <c r="I125" s="276" t="s">
        <v>992</v>
      </c>
      <c r="J125" s="276" t="s">
        <v>1040</v>
      </c>
      <c r="K125" s="317"/>
    </row>
    <row r="126" spans="2:11" ht="15" customHeight="1">
      <c r="B126" s="315"/>
      <c r="C126" s="276" t="s">
        <v>939</v>
      </c>
      <c r="D126" s="276"/>
      <c r="E126" s="276"/>
      <c r="F126" s="295" t="s">
        <v>990</v>
      </c>
      <c r="G126" s="276"/>
      <c r="H126" s="276" t="s">
        <v>1041</v>
      </c>
      <c r="I126" s="276" t="s">
        <v>992</v>
      </c>
      <c r="J126" s="276" t="s">
        <v>1040</v>
      </c>
      <c r="K126" s="317"/>
    </row>
    <row r="127" spans="2:11" ht="15" customHeight="1">
      <c r="B127" s="315"/>
      <c r="C127" s="276" t="s">
        <v>1001</v>
      </c>
      <c r="D127" s="276"/>
      <c r="E127" s="276"/>
      <c r="F127" s="295" t="s">
        <v>996</v>
      </c>
      <c r="G127" s="276"/>
      <c r="H127" s="276" t="s">
        <v>1002</v>
      </c>
      <c r="I127" s="276" t="s">
        <v>992</v>
      </c>
      <c r="J127" s="276">
        <v>15</v>
      </c>
      <c r="K127" s="317"/>
    </row>
    <row r="128" spans="2:11" ht="15" customHeight="1">
      <c r="B128" s="315"/>
      <c r="C128" s="297" t="s">
        <v>1003</v>
      </c>
      <c r="D128" s="297"/>
      <c r="E128" s="297"/>
      <c r="F128" s="298" t="s">
        <v>996</v>
      </c>
      <c r="G128" s="297"/>
      <c r="H128" s="297" t="s">
        <v>1004</v>
      </c>
      <c r="I128" s="297" t="s">
        <v>992</v>
      </c>
      <c r="J128" s="297">
        <v>15</v>
      </c>
      <c r="K128" s="317"/>
    </row>
    <row r="129" spans="2:11" ht="15" customHeight="1">
      <c r="B129" s="315"/>
      <c r="C129" s="297" t="s">
        <v>1005</v>
      </c>
      <c r="D129" s="297"/>
      <c r="E129" s="297"/>
      <c r="F129" s="298" t="s">
        <v>996</v>
      </c>
      <c r="G129" s="297"/>
      <c r="H129" s="297" t="s">
        <v>1006</v>
      </c>
      <c r="I129" s="297" t="s">
        <v>992</v>
      </c>
      <c r="J129" s="297">
        <v>20</v>
      </c>
      <c r="K129" s="317"/>
    </row>
    <row r="130" spans="2:11" ht="15" customHeight="1">
      <c r="B130" s="315"/>
      <c r="C130" s="297" t="s">
        <v>1007</v>
      </c>
      <c r="D130" s="297"/>
      <c r="E130" s="297"/>
      <c r="F130" s="298" t="s">
        <v>996</v>
      </c>
      <c r="G130" s="297"/>
      <c r="H130" s="297" t="s">
        <v>1008</v>
      </c>
      <c r="I130" s="297" t="s">
        <v>992</v>
      </c>
      <c r="J130" s="297">
        <v>20</v>
      </c>
      <c r="K130" s="317"/>
    </row>
    <row r="131" spans="2:11" ht="15" customHeight="1">
      <c r="B131" s="315"/>
      <c r="C131" s="276" t="s">
        <v>995</v>
      </c>
      <c r="D131" s="276"/>
      <c r="E131" s="276"/>
      <c r="F131" s="295" t="s">
        <v>996</v>
      </c>
      <c r="G131" s="276"/>
      <c r="H131" s="276" t="s">
        <v>1029</v>
      </c>
      <c r="I131" s="276" t="s">
        <v>992</v>
      </c>
      <c r="J131" s="276">
        <v>50</v>
      </c>
      <c r="K131" s="317"/>
    </row>
    <row r="132" spans="2:11" ht="15" customHeight="1">
      <c r="B132" s="315"/>
      <c r="C132" s="276" t="s">
        <v>1009</v>
      </c>
      <c r="D132" s="276"/>
      <c r="E132" s="276"/>
      <c r="F132" s="295" t="s">
        <v>996</v>
      </c>
      <c r="G132" s="276"/>
      <c r="H132" s="276" t="s">
        <v>1029</v>
      </c>
      <c r="I132" s="276" t="s">
        <v>992</v>
      </c>
      <c r="J132" s="276">
        <v>50</v>
      </c>
      <c r="K132" s="317"/>
    </row>
    <row r="133" spans="2:11" ht="15" customHeight="1">
      <c r="B133" s="315"/>
      <c r="C133" s="276" t="s">
        <v>1015</v>
      </c>
      <c r="D133" s="276"/>
      <c r="E133" s="276"/>
      <c r="F133" s="295" t="s">
        <v>996</v>
      </c>
      <c r="G133" s="276"/>
      <c r="H133" s="276" t="s">
        <v>1029</v>
      </c>
      <c r="I133" s="276" t="s">
        <v>992</v>
      </c>
      <c r="J133" s="276">
        <v>50</v>
      </c>
      <c r="K133" s="317"/>
    </row>
    <row r="134" spans="2:11" ht="15" customHeight="1">
      <c r="B134" s="315"/>
      <c r="C134" s="276" t="s">
        <v>1017</v>
      </c>
      <c r="D134" s="276"/>
      <c r="E134" s="276"/>
      <c r="F134" s="295" t="s">
        <v>996</v>
      </c>
      <c r="G134" s="276"/>
      <c r="H134" s="276" t="s">
        <v>1029</v>
      </c>
      <c r="I134" s="276" t="s">
        <v>992</v>
      </c>
      <c r="J134" s="276">
        <v>50</v>
      </c>
      <c r="K134" s="317"/>
    </row>
    <row r="135" spans="2:11" ht="15" customHeight="1">
      <c r="B135" s="315"/>
      <c r="C135" s="276" t="s">
        <v>119</v>
      </c>
      <c r="D135" s="276"/>
      <c r="E135" s="276"/>
      <c r="F135" s="295" t="s">
        <v>996</v>
      </c>
      <c r="G135" s="276"/>
      <c r="H135" s="276" t="s">
        <v>1042</v>
      </c>
      <c r="I135" s="276" t="s">
        <v>992</v>
      </c>
      <c r="J135" s="276">
        <v>255</v>
      </c>
      <c r="K135" s="317"/>
    </row>
    <row r="136" spans="2:11" ht="15" customHeight="1">
      <c r="B136" s="315"/>
      <c r="C136" s="276" t="s">
        <v>1019</v>
      </c>
      <c r="D136" s="276"/>
      <c r="E136" s="276"/>
      <c r="F136" s="295" t="s">
        <v>990</v>
      </c>
      <c r="G136" s="276"/>
      <c r="H136" s="276" t="s">
        <v>1043</v>
      </c>
      <c r="I136" s="276" t="s">
        <v>1021</v>
      </c>
      <c r="J136" s="276"/>
      <c r="K136" s="317"/>
    </row>
    <row r="137" spans="2:11" ht="15" customHeight="1">
      <c r="B137" s="315"/>
      <c r="C137" s="276" t="s">
        <v>1022</v>
      </c>
      <c r="D137" s="276"/>
      <c r="E137" s="276"/>
      <c r="F137" s="295" t="s">
        <v>990</v>
      </c>
      <c r="G137" s="276"/>
      <c r="H137" s="276" t="s">
        <v>1044</v>
      </c>
      <c r="I137" s="276" t="s">
        <v>1024</v>
      </c>
      <c r="J137" s="276"/>
      <c r="K137" s="317"/>
    </row>
    <row r="138" spans="2:11" ht="15" customHeight="1">
      <c r="B138" s="315"/>
      <c r="C138" s="276" t="s">
        <v>1025</v>
      </c>
      <c r="D138" s="276"/>
      <c r="E138" s="276"/>
      <c r="F138" s="295" t="s">
        <v>990</v>
      </c>
      <c r="G138" s="276"/>
      <c r="H138" s="276" t="s">
        <v>1025</v>
      </c>
      <c r="I138" s="276" t="s">
        <v>1024</v>
      </c>
      <c r="J138" s="276"/>
      <c r="K138" s="317"/>
    </row>
    <row r="139" spans="2:11" ht="15" customHeight="1">
      <c r="B139" s="315"/>
      <c r="C139" s="276" t="s">
        <v>41</v>
      </c>
      <c r="D139" s="276"/>
      <c r="E139" s="276"/>
      <c r="F139" s="295" t="s">
        <v>990</v>
      </c>
      <c r="G139" s="276"/>
      <c r="H139" s="276" t="s">
        <v>1045</v>
      </c>
      <c r="I139" s="276" t="s">
        <v>1024</v>
      </c>
      <c r="J139" s="276"/>
      <c r="K139" s="317"/>
    </row>
    <row r="140" spans="2:11" ht="15" customHeight="1">
      <c r="B140" s="315"/>
      <c r="C140" s="276" t="s">
        <v>1046</v>
      </c>
      <c r="D140" s="276"/>
      <c r="E140" s="276"/>
      <c r="F140" s="295" t="s">
        <v>990</v>
      </c>
      <c r="G140" s="276"/>
      <c r="H140" s="276" t="s">
        <v>1047</v>
      </c>
      <c r="I140" s="276" t="s">
        <v>1024</v>
      </c>
      <c r="J140" s="276"/>
      <c r="K140" s="317"/>
    </row>
    <row r="141" spans="2:11" ht="15" customHeight="1">
      <c r="B141" s="318"/>
      <c r="C141" s="319"/>
      <c r="D141" s="319"/>
      <c r="E141" s="319"/>
      <c r="F141" s="319"/>
      <c r="G141" s="319"/>
      <c r="H141" s="319"/>
      <c r="I141" s="319"/>
      <c r="J141" s="319"/>
      <c r="K141" s="320"/>
    </row>
    <row r="142" spans="2:11" ht="18.75" customHeight="1">
      <c r="B142" s="272"/>
      <c r="C142" s="272"/>
      <c r="D142" s="272"/>
      <c r="E142" s="272"/>
      <c r="F142" s="307"/>
      <c r="G142" s="272"/>
      <c r="H142" s="272"/>
      <c r="I142" s="272"/>
      <c r="J142" s="272"/>
      <c r="K142" s="272"/>
    </row>
    <row r="143" spans="2:11" ht="18.75" customHeight="1">
      <c r="B143" s="282"/>
      <c r="C143" s="282"/>
      <c r="D143" s="282"/>
      <c r="E143" s="282"/>
      <c r="F143" s="282"/>
      <c r="G143" s="282"/>
      <c r="H143" s="282"/>
      <c r="I143" s="282"/>
      <c r="J143" s="282"/>
      <c r="K143" s="282"/>
    </row>
    <row r="144" spans="2:11" ht="7.5" customHeight="1">
      <c r="B144" s="283"/>
      <c r="C144" s="284"/>
      <c r="D144" s="284"/>
      <c r="E144" s="284"/>
      <c r="F144" s="284"/>
      <c r="G144" s="284"/>
      <c r="H144" s="284"/>
      <c r="I144" s="284"/>
      <c r="J144" s="284"/>
      <c r="K144" s="285"/>
    </row>
    <row r="145" spans="2:11" ht="45" customHeight="1">
      <c r="B145" s="286"/>
      <c r="C145" s="392" t="s">
        <v>1048</v>
      </c>
      <c r="D145" s="392"/>
      <c r="E145" s="392"/>
      <c r="F145" s="392"/>
      <c r="G145" s="392"/>
      <c r="H145" s="392"/>
      <c r="I145" s="392"/>
      <c r="J145" s="392"/>
      <c r="K145" s="287"/>
    </row>
    <row r="146" spans="2:11" ht="17.25" customHeight="1">
      <c r="B146" s="286"/>
      <c r="C146" s="288" t="s">
        <v>984</v>
      </c>
      <c r="D146" s="288"/>
      <c r="E146" s="288"/>
      <c r="F146" s="288" t="s">
        <v>985</v>
      </c>
      <c r="G146" s="289"/>
      <c r="H146" s="288" t="s">
        <v>114</v>
      </c>
      <c r="I146" s="288" t="s">
        <v>60</v>
      </c>
      <c r="J146" s="288" t="s">
        <v>986</v>
      </c>
      <c r="K146" s="287"/>
    </row>
    <row r="147" spans="2:11" ht="17.25" customHeight="1">
      <c r="B147" s="286"/>
      <c r="C147" s="290" t="s">
        <v>987</v>
      </c>
      <c r="D147" s="290"/>
      <c r="E147" s="290"/>
      <c r="F147" s="291" t="s">
        <v>988</v>
      </c>
      <c r="G147" s="292"/>
      <c r="H147" s="290"/>
      <c r="I147" s="290"/>
      <c r="J147" s="290" t="s">
        <v>989</v>
      </c>
      <c r="K147" s="287"/>
    </row>
    <row r="148" spans="2:11" ht="5.25" customHeight="1">
      <c r="B148" s="296"/>
      <c r="C148" s="293"/>
      <c r="D148" s="293"/>
      <c r="E148" s="293"/>
      <c r="F148" s="293"/>
      <c r="G148" s="294"/>
      <c r="H148" s="293"/>
      <c r="I148" s="293"/>
      <c r="J148" s="293"/>
      <c r="K148" s="317"/>
    </row>
    <row r="149" spans="2:11" ht="15" customHeight="1">
      <c r="B149" s="296"/>
      <c r="C149" s="321" t="s">
        <v>993</v>
      </c>
      <c r="D149" s="276"/>
      <c r="E149" s="276"/>
      <c r="F149" s="322" t="s">
        <v>990</v>
      </c>
      <c r="G149" s="276"/>
      <c r="H149" s="321" t="s">
        <v>1029</v>
      </c>
      <c r="I149" s="321" t="s">
        <v>992</v>
      </c>
      <c r="J149" s="321">
        <v>120</v>
      </c>
      <c r="K149" s="317"/>
    </row>
    <row r="150" spans="2:11" ht="15" customHeight="1">
      <c r="B150" s="296"/>
      <c r="C150" s="321" t="s">
        <v>1038</v>
      </c>
      <c r="D150" s="276"/>
      <c r="E150" s="276"/>
      <c r="F150" s="322" t="s">
        <v>990</v>
      </c>
      <c r="G150" s="276"/>
      <c r="H150" s="321" t="s">
        <v>1049</v>
      </c>
      <c r="I150" s="321" t="s">
        <v>992</v>
      </c>
      <c r="J150" s="321" t="s">
        <v>1040</v>
      </c>
      <c r="K150" s="317"/>
    </row>
    <row r="151" spans="2:11" ht="15" customHeight="1">
      <c r="B151" s="296"/>
      <c r="C151" s="321" t="s">
        <v>939</v>
      </c>
      <c r="D151" s="276"/>
      <c r="E151" s="276"/>
      <c r="F151" s="322" t="s">
        <v>990</v>
      </c>
      <c r="G151" s="276"/>
      <c r="H151" s="321" t="s">
        <v>1050</v>
      </c>
      <c r="I151" s="321" t="s">
        <v>992</v>
      </c>
      <c r="J151" s="321" t="s">
        <v>1040</v>
      </c>
      <c r="K151" s="317"/>
    </row>
    <row r="152" spans="2:11" ht="15" customHeight="1">
      <c r="B152" s="296"/>
      <c r="C152" s="321" t="s">
        <v>995</v>
      </c>
      <c r="D152" s="276"/>
      <c r="E152" s="276"/>
      <c r="F152" s="322" t="s">
        <v>996</v>
      </c>
      <c r="G152" s="276"/>
      <c r="H152" s="321" t="s">
        <v>1029</v>
      </c>
      <c r="I152" s="321" t="s">
        <v>992</v>
      </c>
      <c r="J152" s="321">
        <v>50</v>
      </c>
      <c r="K152" s="317"/>
    </row>
    <row r="153" spans="2:11" ht="15" customHeight="1">
      <c r="B153" s="296"/>
      <c r="C153" s="321" t="s">
        <v>998</v>
      </c>
      <c r="D153" s="276"/>
      <c r="E153" s="276"/>
      <c r="F153" s="322" t="s">
        <v>990</v>
      </c>
      <c r="G153" s="276"/>
      <c r="H153" s="321" t="s">
        <v>1029</v>
      </c>
      <c r="I153" s="321" t="s">
        <v>1000</v>
      </c>
      <c r="J153" s="321"/>
      <c r="K153" s="317"/>
    </row>
    <row r="154" spans="2:11" ht="15" customHeight="1">
      <c r="B154" s="296"/>
      <c r="C154" s="321" t="s">
        <v>1009</v>
      </c>
      <c r="D154" s="276"/>
      <c r="E154" s="276"/>
      <c r="F154" s="322" t="s">
        <v>996</v>
      </c>
      <c r="G154" s="276"/>
      <c r="H154" s="321" t="s">
        <v>1029</v>
      </c>
      <c r="I154" s="321" t="s">
        <v>992</v>
      </c>
      <c r="J154" s="321">
        <v>50</v>
      </c>
      <c r="K154" s="317"/>
    </row>
    <row r="155" spans="2:11" ht="15" customHeight="1">
      <c r="B155" s="296"/>
      <c r="C155" s="321" t="s">
        <v>1017</v>
      </c>
      <c r="D155" s="276"/>
      <c r="E155" s="276"/>
      <c r="F155" s="322" t="s">
        <v>996</v>
      </c>
      <c r="G155" s="276"/>
      <c r="H155" s="321" t="s">
        <v>1029</v>
      </c>
      <c r="I155" s="321" t="s">
        <v>992</v>
      </c>
      <c r="J155" s="321">
        <v>50</v>
      </c>
      <c r="K155" s="317"/>
    </row>
    <row r="156" spans="2:11" ht="15" customHeight="1">
      <c r="B156" s="296"/>
      <c r="C156" s="321" t="s">
        <v>1015</v>
      </c>
      <c r="D156" s="276"/>
      <c r="E156" s="276"/>
      <c r="F156" s="322" t="s">
        <v>996</v>
      </c>
      <c r="G156" s="276"/>
      <c r="H156" s="321" t="s">
        <v>1029</v>
      </c>
      <c r="I156" s="321" t="s">
        <v>992</v>
      </c>
      <c r="J156" s="321">
        <v>50</v>
      </c>
      <c r="K156" s="317"/>
    </row>
    <row r="157" spans="2:11" ht="15" customHeight="1">
      <c r="B157" s="296"/>
      <c r="C157" s="321" t="s">
        <v>93</v>
      </c>
      <c r="D157" s="276"/>
      <c r="E157" s="276"/>
      <c r="F157" s="322" t="s">
        <v>990</v>
      </c>
      <c r="G157" s="276"/>
      <c r="H157" s="321" t="s">
        <v>1051</v>
      </c>
      <c r="I157" s="321" t="s">
        <v>992</v>
      </c>
      <c r="J157" s="321" t="s">
        <v>1052</v>
      </c>
      <c r="K157" s="317"/>
    </row>
    <row r="158" spans="2:11" ht="15" customHeight="1">
      <c r="B158" s="296"/>
      <c r="C158" s="321" t="s">
        <v>1053</v>
      </c>
      <c r="D158" s="276"/>
      <c r="E158" s="276"/>
      <c r="F158" s="322" t="s">
        <v>990</v>
      </c>
      <c r="G158" s="276"/>
      <c r="H158" s="321" t="s">
        <v>1054</v>
      </c>
      <c r="I158" s="321" t="s">
        <v>1024</v>
      </c>
      <c r="J158" s="321"/>
      <c r="K158" s="317"/>
    </row>
    <row r="159" spans="2:11" ht="15" customHeight="1">
      <c r="B159" s="323"/>
      <c r="C159" s="305"/>
      <c r="D159" s="305"/>
      <c r="E159" s="305"/>
      <c r="F159" s="305"/>
      <c r="G159" s="305"/>
      <c r="H159" s="305"/>
      <c r="I159" s="305"/>
      <c r="J159" s="305"/>
      <c r="K159" s="324"/>
    </row>
    <row r="160" spans="2:11" ht="18.75" customHeight="1">
      <c r="B160" s="272"/>
      <c r="C160" s="276"/>
      <c r="D160" s="276"/>
      <c r="E160" s="276"/>
      <c r="F160" s="295"/>
      <c r="G160" s="276"/>
      <c r="H160" s="276"/>
      <c r="I160" s="276"/>
      <c r="J160" s="276"/>
      <c r="K160" s="272"/>
    </row>
    <row r="161" spans="2:11" ht="18.75" customHeight="1">
      <c r="B161" s="282"/>
      <c r="C161" s="282"/>
      <c r="D161" s="282"/>
      <c r="E161" s="282"/>
      <c r="F161" s="282"/>
      <c r="G161" s="282"/>
      <c r="H161" s="282"/>
      <c r="I161" s="282"/>
      <c r="J161" s="282"/>
      <c r="K161" s="282"/>
    </row>
    <row r="162" spans="2:11" ht="7.5" customHeight="1">
      <c r="B162" s="264"/>
      <c r="C162" s="265"/>
      <c r="D162" s="265"/>
      <c r="E162" s="265"/>
      <c r="F162" s="265"/>
      <c r="G162" s="265"/>
      <c r="H162" s="265"/>
      <c r="I162" s="265"/>
      <c r="J162" s="265"/>
      <c r="K162" s="266"/>
    </row>
    <row r="163" spans="2:11" ht="45" customHeight="1">
      <c r="B163" s="267"/>
      <c r="C163" s="391" t="s">
        <v>1055</v>
      </c>
      <c r="D163" s="391"/>
      <c r="E163" s="391"/>
      <c r="F163" s="391"/>
      <c r="G163" s="391"/>
      <c r="H163" s="391"/>
      <c r="I163" s="391"/>
      <c r="J163" s="391"/>
      <c r="K163" s="268"/>
    </row>
    <row r="164" spans="2:11" ht="17.25" customHeight="1">
      <c r="B164" s="267"/>
      <c r="C164" s="288" t="s">
        <v>984</v>
      </c>
      <c r="D164" s="288"/>
      <c r="E164" s="288"/>
      <c r="F164" s="288" t="s">
        <v>985</v>
      </c>
      <c r="G164" s="325"/>
      <c r="H164" s="326" t="s">
        <v>114</v>
      </c>
      <c r="I164" s="326" t="s">
        <v>60</v>
      </c>
      <c r="J164" s="288" t="s">
        <v>986</v>
      </c>
      <c r="K164" s="268"/>
    </row>
    <row r="165" spans="2:11" ht="17.25" customHeight="1">
      <c r="B165" s="269"/>
      <c r="C165" s="290" t="s">
        <v>987</v>
      </c>
      <c r="D165" s="290"/>
      <c r="E165" s="290"/>
      <c r="F165" s="291" t="s">
        <v>988</v>
      </c>
      <c r="G165" s="327"/>
      <c r="H165" s="328"/>
      <c r="I165" s="328"/>
      <c r="J165" s="290" t="s">
        <v>989</v>
      </c>
      <c r="K165" s="270"/>
    </row>
    <row r="166" spans="2:11" ht="5.25" customHeight="1">
      <c r="B166" s="296"/>
      <c r="C166" s="293"/>
      <c r="D166" s="293"/>
      <c r="E166" s="293"/>
      <c r="F166" s="293"/>
      <c r="G166" s="294"/>
      <c r="H166" s="293"/>
      <c r="I166" s="293"/>
      <c r="J166" s="293"/>
      <c r="K166" s="317"/>
    </row>
    <row r="167" spans="2:11" ht="15" customHeight="1">
      <c r="B167" s="296"/>
      <c r="C167" s="276" t="s">
        <v>993</v>
      </c>
      <c r="D167" s="276"/>
      <c r="E167" s="276"/>
      <c r="F167" s="295" t="s">
        <v>990</v>
      </c>
      <c r="G167" s="276"/>
      <c r="H167" s="276" t="s">
        <v>1029</v>
      </c>
      <c r="I167" s="276" t="s">
        <v>992</v>
      </c>
      <c r="J167" s="276">
        <v>120</v>
      </c>
      <c r="K167" s="317"/>
    </row>
    <row r="168" spans="2:11" ht="15" customHeight="1">
      <c r="B168" s="296"/>
      <c r="C168" s="276" t="s">
        <v>1038</v>
      </c>
      <c r="D168" s="276"/>
      <c r="E168" s="276"/>
      <c r="F168" s="295" t="s">
        <v>990</v>
      </c>
      <c r="G168" s="276"/>
      <c r="H168" s="276" t="s">
        <v>1039</v>
      </c>
      <c r="I168" s="276" t="s">
        <v>992</v>
      </c>
      <c r="J168" s="276" t="s">
        <v>1040</v>
      </c>
      <c r="K168" s="317"/>
    </row>
    <row r="169" spans="2:11" ht="15" customHeight="1">
      <c r="B169" s="296"/>
      <c r="C169" s="276" t="s">
        <v>939</v>
      </c>
      <c r="D169" s="276"/>
      <c r="E169" s="276"/>
      <c r="F169" s="295" t="s">
        <v>990</v>
      </c>
      <c r="G169" s="276"/>
      <c r="H169" s="276" t="s">
        <v>1056</v>
      </c>
      <c r="I169" s="276" t="s">
        <v>992</v>
      </c>
      <c r="J169" s="276" t="s">
        <v>1040</v>
      </c>
      <c r="K169" s="317"/>
    </row>
    <row r="170" spans="2:11" ht="15" customHeight="1">
      <c r="B170" s="296"/>
      <c r="C170" s="276" t="s">
        <v>995</v>
      </c>
      <c r="D170" s="276"/>
      <c r="E170" s="276"/>
      <c r="F170" s="295" t="s">
        <v>996</v>
      </c>
      <c r="G170" s="276"/>
      <c r="H170" s="276" t="s">
        <v>1056</v>
      </c>
      <c r="I170" s="276" t="s">
        <v>992</v>
      </c>
      <c r="J170" s="276">
        <v>50</v>
      </c>
      <c r="K170" s="317"/>
    </row>
    <row r="171" spans="2:11" ht="15" customHeight="1">
      <c r="B171" s="296"/>
      <c r="C171" s="276" t="s">
        <v>998</v>
      </c>
      <c r="D171" s="276"/>
      <c r="E171" s="276"/>
      <c r="F171" s="295" t="s">
        <v>990</v>
      </c>
      <c r="G171" s="276"/>
      <c r="H171" s="276" t="s">
        <v>1056</v>
      </c>
      <c r="I171" s="276" t="s">
        <v>1000</v>
      </c>
      <c r="J171" s="276"/>
      <c r="K171" s="317"/>
    </row>
    <row r="172" spans="2:11" ht="15" customHeight="1">
      <c r="B172" s="296"/>
      <c r="C172" s="276" t="s">
        <v>1009</v>
      </c>
      <c r="D172" s="276"/>
      <c r="E172" s="276"/>
      <c r="F172" s="295" t="s">
        <v>996</v>
      </c>
      <c r="G172" s="276"/>
      <c r="H172" s="276" t="s">
        <v>1056</v>
      </c>
      <c r="I172" s="276" t="s">
        <v>992</v>
      </c>
      <c r="J172" s="276">
        <v>50</v>
      </c>
      <c r="K172" s="317"/>
    </row>
    <row r="173" spans="2:11" ht="15" customHeight="1">
      <c r="B173" s="296"/>
      <c r="C173" s="276" t="s">
        <v>1017</v>
      </c>
      <c r="D173" s="276"/>
      <c r="E173" s="276"/>
      <c r="F173" s="295" t="s">
        <v>996</v>
      </c>
      <c r="G173" s="276"/>
      <c r="H173" s="276" t="s">
        <v>1056</v>
      </c>
      <c r="I173" s="276" t="s">
        <v>992</v>
      </c>
      <c r="J173" s="276">
        <v>50</v>
      </c>
      <c r="K173" s="317"/>
    </row>
    <row r="174" spans="2:11" ht="15" customHeight="1">
      <c r="B174" s="296"/>
      <c r="C174" s="276" t="s">
        <v>1015</v>
      </c>
      <c r="D174" s="276"/>
      <c r="E174" s="276"/>
      <c r="F174" s="295" t="s">
        <v>996</v>
      </c>
      <c r="G174" s="276"/>
      <c r="H174" s="276" t="s">
        <v>1056</v>
      </c>
      <c r="I174" s="276" t="s">
        <v>992</v>
      </c>
      <c r="J174" s="276">
        <v>50</v>
      </c>
      <c r="K174" s="317"/>
    </row>
    <row r="175" spans="2:11" ht="15" customHeight="1">
      <c r="B175" s="296"/>
      <c r="C175" s="276" t="s">
        <v>113</v>
      </c>
      <c r="D175" s="276"/>
      <c r="E175" s="276"/>
      <c r="F175" s="295" t="s">
        <v>990</v>
      </c>
      <c r="G175" s="276"/>
      <c r="H175" s="276" t="s">
        <v>1057</v>
      </c>
      <c r="I175" s="276" t="s">
        <v>1058</v>
      </c>
      <c r="J175" s="276"/>
      <c r="K175" s="317"/>
    </row>
    <row r="176" spans="2:11" ht="15" customHeight="1">
      <c r="B176" s="296"/>
      <c r="C176" s="276" t="s">
        <v>60</v>
      </c>
      <c r="D176" s="276"/>
      <c r="E176" s="276"/>
      <c r="F176" s="295" t="s">
        <v>990</v>
      </c>
      <c r="G176" s="276"/>
      <c r="H176" s="276" t="s">
        <v>1059</v>
      </c>
      <c r="I176" s="276" t="s">
        <v>1060</v>
      </c>
      <c r="J176" s="276">
        <v>1</v>
      </c>
      <c r="K176" s="317"/>
    </row>
    <row r="177" spans="2:11" ht="15" customHeight="1">
      <c r="B177" s="296"/>
      <c r="C177" s="276" t="s">
        <v>56</v>
      </c>
      <c r="D177" s="276"/>
      <c r="E177" s="276"/>
      <c r="F177" s="295" t="s">
        <v>990</v>
      </c>
      <c r="G177" s="276"/>
      <c r="H177" s="276" t="s">
        <v>1061</v>
      </c>
      <c r="I177" s="276" t="s">
        <v>992</v>
      </c>
      <c r="J177" s="276">
        <v>20</v>
      </c>
      <c r="K177" s="317"/>
    </row>
    <row r="178" spans="2:11" ht="15" customHeight="1">
      <c r="B178" s="296"/>
      <c r="C178" s="276" t="s">
        <v>114</v>
      </c>
      <c r="D178" s="276"/>
      <c r="E178" s="276"/>
      <c r="F178" s="295" t="s">
        <v>990</v>
      </c>
      <c r="G178" s="276"/>
      <c r="H178" s="276" t="s">
        <v>1062</v>
      </c>
      <c r="I178" s="276" t="s">
        <v>992</v>
      </c>
      <c r="J178" s="276">
        <v>255</v>
      </c>
      <c r="K178" s="317"/>
    </row>
    <row r="179" spans="2:11" ht="15" customHeight="1">
      <c r="B179" s="296"/>
      <c r="C179" s="276" t="s">
        <v>115</v>
      </c>
      <c r="D179" s="276"/>
      <c r="E179" s="276"/>
      <c r="F179" s="295" t="s">
        <v>990</v>
      </c>
      <c r="G179" s="276"/>
      <c r="H179" s="276" t="s">
        <v>955</v>
      </c>
      <c r="I179" s="276" t="s">
        <v>992</v>
      </c>
      <c r="J179" s="276">
        <v>10</v>
      </c>
      <c r="K179" s="317"/>
    </row>
    <row r="180" spans="2:11" ht="15" customHeight="1">
      <c r="B180" s="296"/>
      <c r="C180" s="276" t="s">
        <v>116</v>
      </c>
      <c r="D180" s="276"/>
      <c r="E180" s="276"/>
      <c r="F180" s="295" t="s">
        <v>990</v>
      </c>
      <c r="G180" s="276"/>
      <c r="H180" s="276" t="s">
        <v>1063</v>
      </c>
      <c r="I180" s="276" t="s">
        <v>1024</v>
      </c>
      <c r="J180" s="276"/>
      <c r="K180" s="317"/>
    </row>
    <row r="181" spans="2:11" ht="15" customHeight="1">
      <c r="B181" s="296"/>
      <c r="C181" s="276" t="s">
        <v>1064</v>
      </c>
      <c r="D181" s="276"/>
      <c r="E181" s="276"/>
      <c r="F181" s="295" t="s">
        <v>990</v>
      </c>
      <c r="G181" s="276"/>
      <c r="H181" s="276" t="s">
        <v>1065</v>
      </c>
      <c r="I181" s="276" t="s">
        <v>1024</v>
      </c>
      <c r="J181" s="276"/>
      <c r="K181" s="317"/>
    </row>
    <row r="182" spans="2:11" ht="15" customHeight="1">
      <c r="B182" s="296"/>
      <c r="C182" s="276" t="s">
        <v>1053</v>
      </c>
      <c r="D182" s="276"/>
      <c r="E182" s="276"/>
      <c r="F182" s="295" t="s">
        <v>990</v>
      </c>
      <c r="G182" s="276"/>
      <c r="H182" s="276" t="s">
        <v>1066</v>
      </c>
      <c r="I182" s="276" t="s">
        <v>1024</v>
      </c>
      <c r="J182" s="276"/>
      <c r="K182" s="317"/>
    </row>
    <row r="183" spans="2:11" ht="15" customHeight="1">
      <c r="B183" s="296"/>
      <c r="C183" s="276" t="s">
        <v>118</v>
      </c>
      <c r="D183" s="276"/>
      <c r="E183" s="276"/>
      <c r="F183" s="295" t="s">
        <v>996</v>
      </c>
      <c r="G183" s="276"/>
      <c r="H183" s="276" t="s">
        <v>1067</v>
      </c>
      <c r="I183" s="276" t="s">
        <v>992</v>
      </c>
      <c r="J183" s="276">
        <v>50</v>
      </c>
      <c r="K183" s="317"/>
    </row>
    <row r="184" spans="2:11" ht="15" customHeight="1">
      <c r="B184" s="296"/>
      <c r="C184" s="276" t="s">
        <v>1068</v>
      </c>
      <c r="D184" s="276"/>
      <c r="E184" s="276"/>
      <c r="F184" s="295" t="s">
        <v>996</v>
      </c>
      <c r="G184" s="276"/>
      <c r="H184" s="276" t="s">
        <v>1069</v>
      </c>
      <c r="I184" s="276" t="s">
        <v>1070</v>
      </c>
      <c r="J184" s="276"/>
      <c r="K184" s="317"/>
    </row>
    <row r="185" spans="2:11" ht="15" customHeight="1">
      <c r="B185" s="296"/>
      <c r="C185" s="276" t="s">
        <v>1071</v>
      </c>
      <c r="D185" s="276"/>
      <c r="E185" s="276"/>
      <c r="F185" s="295" t="s">
        <v>996</v>
      </c>
      <c r="G185" s="276"/>
      <c r="H185" s="276" t="s">
        <v>1072</v>
      </c>
      <c r="I185" s="276" t="s">
        <v>1070</v>
      </c>
      <c r="J185" s="276"/>
      <c r="K185" s="317"/>
    </row>
    <row r="186" spans="2:11" ht="15" customHeight="1">
      <c r="B186" s="296"/>
      <c r="C186" s="276" t="s">
        <v>1073</v>
      </c>
      <c r="D186" s="276"/>
      <c r="E186" s="276"/>
      <c r="F186" s="295" t="s">
        <v>996</v>
      </c>
      <c r="G186" s="276"/>
      <c r="H186" s="276" t="s">
        <v>1074</v>
      </c>
      <c r="I186" s="276" t="s">
        <v>1070</v>
      </c>
      <c r="J186" s="276"/>
      <c r="K186" s="317"/>
    </row>
    <row r="187" spans="2:11" ht="15" customHeight="1">
      <c r="B187" s="296"/>
      <c r="C187" s="329" t="s">
        <v>1075</v>
      </c>
      <c r="D187" s="276"/>
      <c r="E187" s="276"/>
      <c r="F187" s="295" t="s">
        <v>996</v>
      </c>
      <c r="G187" s="276"/>
      <c r="H187" s="276" t="s">
        <v>1076</v>
      </c>
      <c r="I187" s="276" t="s">
        <v>1077</v>
      </c>
      <c r="J187" s="330" t="s">
        <v>1078</v>
      </c>
      <c r="K187" s="317"/>
    </row>
    <row r="188" spans="2:11" ht="15" customHeight="1">
      <c r="B188" s="296"/>
      <c r="C188" s="281" t="s">
        <v>45</v>
      </c>
      <c r="D188" s="276"/>
      <c r="E188" s="276"/>
      <c r="F188" s="295" t="s">
        <v>990</v>
      </c>
      <c r="G188" s="276"/>
      <c r="H188" s="272" t="s">
        <v>1079</v>
      </c>
      <c r="I188" s="276" t="s">
        <v>1080</v>
      </c>
      <c r="J188" s="276"/>
      <c r="K188" s="317"/>
    </row>
    <row r="189" spans="2:11" ht="15" customHeight="1">
      <c r="B189" s="296"/>
      <c r="C189" s="281" t="s">
        <v>1081</v>
      </c>
      <c r="D189" s="276"/>
      <c r="E189" s="276"/>
      <c r="F189" s="295" t="s">
        <v>990</v>
      </c>
      <c r="G189" s="276"/>
      <c r="H189" s="276" t="s">
        <v>1082</v>
      </c>
      <c r="I189" s="276" t="s">
        <v>1024</v>
      </c>
      <c r="J189" s="276"/>
      <c r="K189" s="317"/>
    </row>
    <row r="190" spans="2:11" ht="15" customHeight="1">
      <c r="B190" s="296"/>
      <c r="C190" s="281" t="s">
        <v>1083</v>
      </c>
      <c r="D190" s="276"/>
      <c r="E190" s="276"/>
      <c r="F190" s="295" t="s">
        <v>990</v>
      </c>
      <c r="G190" s="276"/>
      <c r="H190" s="276" t="s">
        <v>1084</v>
      </c>
      <c r="I190" s="276" t="s">
        <v>1024</v>
      </c>
      <c r="J190" s="276"/>
      <c r="K190" s="317"/>
    </row>
    <row r="191" spans="2:11" ht="15" customHeight="1">
      <c r="B191" s="296"/>
      <c r="C191" s="281" t="s">
        <v>1085</v>
      </c>
      <c r="D191" s="276"/>
      <c r="E191" s="276"/>
      <c r="F191" s="295" t="s">
        <v>996</v>
      </c>
      <c r="G191" s="276"/>
      <c r="H191" s="276" t="s">
        <v>1086</v>
      </c>
      <c r="I191" s="276" t="s">
        <v>1024</v>
      </c>
      <c r="J191" s="276"/>
      <c r="K191" s="317"/>
    </row>
    <row r="192" spans="2:11" ht="15" customHeight="1">
      <c r="B192" s="323"/>
      <c r="C192" s="331"/>
      <c r="D192" s="305"/>
      <c r="E192" s="305"/>
      <c r="F192" s="305"/>
      <c r="G192" s="305"/>
      <c r="H192" s="305"/>
      <c r="I192" s="305"/>
      <c r="J192" s="305"/>
      <c r="K192" s="324"/>
    </row>
    <row r="193" spans="2:11" ht="18.75" customHeight="1">
      <c r="B193" s="272"/>
      <c r="C193" s="276"/>
      <c r="D193" s="276"/>
      <c r="E193" s="276"/>
      <c r="F193" s="295"/>
      <c r="G193" s="276"/>
      <c r="H193" s="276"/>
      <c r="I193" s="276"/>
      <c r="J193" s="276"/>
      <c r="K193" s="272"/>
    </row>
    <row r="194" spans="2:11" ht="18.75" customHeight="1">
      <c r="B194" s="272"/>
      <c r="C194" s="276"/>
      <c r="D194" s="276"/>
      <c r="E194" s="276"/>
      <c r="F194" s="295"/>
      <c r="G194" s="276"/>
      <c r="H194" s="276"/>
      <c r="I194" s="276"/>
      <c r="J194" s="276"/>
      <c r="K194" s="272"/>
    </row>
    <row r="195" spans="2:11" ht="18.75" customHeight="1">
      <c r="B195" s="282"/>
      <c r="C195" s="282"/>
      <c r="D195" s="282"/>
      <c r="E195" s="282"/>
      <c r="F195" s="282"/>
      <c r="G195" s="282"/>
      <c r="H195" s="282"/>
      <c r="I195" s="282"/>
      <c r="J195" s="282"/>
      <c r="K195" s="282"/>
    </row>
    <row r="196" spans="2:11">
      <c r="B196" s="264"/>
      <c r="C196" s="265"/>
      <c r="D196" s="265"/>
      <c r="E196" s="265"/>
      <c r="F196" s="265"/>
      <c r="G196" s="265"/>
      <c r="H196" s="265"/>
      <c r="I196" s="265"/>
      <c r="J196" s="265"/>
      <c r="K196" s="266"/>
    </row>
    <row r="197" spans="2:11" ht="21">
      <c r="B197" s="267"/>
      <c r="C197" s="391" t="s">
        <v>1087</v>
      </c>
      <c r="D197" s="391"/>
      <c r="E197" s="391"/>
      <c r="F197" s="391"/>
      <c r="G197" s="391"/>
      <c r="H197" s="391"/>
      <c r="I197" s="391"/>
      <c r="J197" s="391"/>
      <c r="K197" s="268"/>
    </row>
    <row r="198" spans="2:11" ht="25.5" customHeight="1">
      <c r="B198" s="267"/>
      <c r="C198" s="332" t="s">
        <v>1088</v>
      </c>
      <c r="D198" s="332"/>
      <c r="E198" s="332"/>
      <c r="F198" s="332" t="s">
        <v>1089</v>
      </c>
      <c r="G198" s="333"/>
      <c r="H198" s="390" t="s">
        <v>1090</v>
      </c>
      <c r="I198" s="390"/>
      <c r="J198" s="390"/>
      <c r="K198" s="268"/>
    </row>
    <row r="199" spans="2:11" ht="5.25" customHeight="1">
      <c r="B199" s="296"/>
      <c r="C199" s="293"/>
      <c r="D199" s="293"/>
      <c r="E199" s="293"/>
      <c r="F199" s="293"/>
      <c r="G199" s="276"/>
      <c r="H199" s="293"/>
      <c r="I199" s="293"/>
      <c r="J199" s="293"/>
      <c r="K199" s="317"/>
    </row>
    <row r="200" spans="2:11" ht="15" customHeight="1">
      <c r="B200" s="296"/>
      <c r="C200" s="276" t="s">
        <v>1080</v>
      </c>
      <c r="D200" s="276"/>
      <c r="E200" s="276"/>
      <c r="F200" s="295" t="s">
        <v>46</v>
      </c>
      <c r="G200" s="276"/>
      <c r="H200" s="388" t="s">
        <v>1091</v>
      </c>
      <c r="I200" s="388"/>
      <c r="J200" s="388"/>
      <c r="K200" s="317"/>
    </row>
    <row r="201" spans="2:11" ht="15" customHeight="1">
      <c r="B201" s="296"/>
      <c r="C201" s="302"/>
      <c r="D201" s="276"/>
      <c r="E201" s="276"/>
      <c r="F201" s="295" t="s">
        <v>47</v>
      </c>
      <c r="G201" s="276"/>
      <c r="H201" s="388" t="s">
        <v>1092</v>
      </c>
      <c r="I201" s="388"/>
      <c r="J201" s="388"/>
      <c r="K201" s="317"/>
    </row>
    <row r="202" spans="2:11" ht="15" customHeight="1">
      <c r="B202" s="296"/>
      <c r="C202" s="302"/>
      <c r="D202" s="276"/>
      <c r="E202" s="276"/>
      <c r="F202" s="295" t="s">
        <v>50</v>
      </c>
      <c r="G202" s="276"/>
      <c r="H202" s="388" t="s">
        <v>1093</v>
      </c>
      <c r="I202" s="388"/>
      <c r="J202" s="388"/>
      <c r="K202" s="317"/>
    </row>
    <row r="203" spans="2:11" ht="15" customHeight="1">
      <c r="B203" s="296"/>
      <c r="C203" s="276"/>
      <c r="D203" s="276"/>
      <c r="E203" s="276"/>
      <c r="F203" s="295" t="s">
        <v>48</v>
      </c>
      <c r="G203" s="276"/>
      <c r="H203" s="388" t="s">
        <v>1094</v>
      </c>
      <c r="I203" s="388"/>
      <c r="J203" s="388"/>
      <c r="K203" s="317"/>
    </row>
    <row r="204" spans="2:11" ht="15" customHeight="1">
      <c r="B204" s="296"/>
      <c r="C204" s="276"/>
      <c r="D204" s="276"/>
      <c r="E204" s="276"/>
      <c r="F204" s="295" t="s">
        <v>49</v>
      </c>
      <c r="G204" s="276"/>
      <c r="H204" s="388" t="s">
        <v>1095</v>
      </c>
      <c r="I204" s="388"/>
      <c r="J204" s="388"/>
      <c r="K204" s="317"/>
    </row>
    <row r="205" spans="2:11" ht="15" customHeight="1">
      <c r="B205" s="296"/>
      <c r="C205" s="276"/>
      <c r="D205" s="276"/>
      <c r="E205" s="276"/>
      <c r="F205" s="295"/>
      <c r="G205" s="276"/>
      <c r="H205" s="276"/>
      <c r="I205" s="276"/>
      <c r="J205" s="276"/>
      <c r="K205" s="317"/>
    </row>
    <row r="206" spans="2:11" ht="15" customHeight="1">
      <c r="B206" s="296"/>
      <c r="C206" s="276" t="s">
        <v>1036</v>
      </c>
      <c r="D206" s="276"/>
      <c r="E206" s="276"/>
      <c r="F206" s="295" t="s">
        <v>79</v>
      </c>
      <c r="G206" s="276"/>
      <c r="H206" s="388" t="s">
        <v>1096</v>
      </c>
      <c r="I206" s="388"/>
      <c r="J206" s="388"/>
      <c r="K206" s="317"/>
    </row>
    <row r="207" spans="2:11" ht="15" customHeight="1">
      <c r="B207" s="296"/>
      <c r="C207" s="302"/>
      <c r="D207" s="276"/>
      <c r="E207" s="276"/>
      <c r="F207" s="295" t="s">
        <v>933</v>
      </c>
      <c r="G207" s="276"/>
      <c r="H207" s="388" t="s">
        <v>934</v>
      </c>
      <c r="I207" s="388"/>
      <c r="J207" s="388"/>
      <c r="K207" s="317"/>
    </row>
    <row r="208" spans="2:11" ht="15" customHeight="1">
      <c r="B208" s="296"/>
      <c r="C208" s="276"/>
      <c r="D208" s="276"/>
      <c r="E208" s="276"/>
      <c r="F208" s="295" t="s">
        <v>931</v>
      </c>
      <c r="G208" s="276"/>
      <c r="H208" s="388" t="s">
        <v>1097</v>
      </c>
      <c r="I208" s="388"/>
      <c r="J208" s="388"/>
      <c r="K208" s="317"/>
    </row>
    <row r="209" spans="2:11" ht="15" customHeight="1">
      <c r="B209" s="334"/>
      <c r="C209" s="302"/>
      <c r="D209" s="302"/>
      <c r="E209" s="302"/>
      <c r="F209" s="295" t="s">
        <v>935</v>
      </c>
      <c r="G209" s="281"/>
      <c r="H209" s="389" t="s">
        <v>936</v>
      </c>
      <c r="I209" s="389"/>
      <c r="J209" s="389"/>
      <c r="K209" s="335"/>
    </row>
    <row r="210" spans="2:11" ht="15" customHeight="1">
      <c r="B210" s="334"/>
      <c r="C210" s="302"/>
      <c r="D210" s="302"/>
      <c r="E210" s="302"/>
      <c r="F210" s="295" t="s">
        <v>937</v>
      </c>
      <c r="G210" s="281"/>
      <c r="H210" s="389" t="s">
        <v>1098</v>
      </c>
      <c r="I210" s="389"/>
      <c r="J210" s="389"/>
      <c r="K210" s="335"/>
    </row>
    <row r="211" spans="2:11" ht="15" customHeight="1">
      <c r="B211" s="334"/>
      <c r="C211" s="302"/>
      <c r="D211" s="302"/>
      <c r="E211" s="302"/>
      <c r="F211" s="336"/>
      <c r="G211" s="281"/>
      <c r="H211" s="337"/>
      <c r="I211" s="337"/>
      <c r="J211" s="337"/>
      <c r="K211" s="335"/>
    </row>
    <row r="212" spans="2:11" ht="15" customHeight="1">
      <c r="B212" s="334"/>
      <c r="C212" s="276" t="s">
        <v>1060</v>
      </c>
      <c r="D212" s="302"/>
      <c r="E212" s="302"/>
      <c r="F212" s="295">
        <v>1</v>
      </c>
      <c r="G212" s="281"/>
      <c r="H212" s="389" t="s">
        <v>1099</v>
      </c>
      <c r="I212" s="389"/>
      <c r="J212" s="389"/>
      <c r="K212" s="335"/>
    </row>
    <row r="213" spans="2:11" ht="15" customHeight="1">
      <c r="B213" s="334"/>
      <c r="C213" s="302"/>
      <c r="D213" s="302"/>
      <c r="E213" s="302"/>
      <c r="F213" s="295">
        <v>2</v>
      </c>
      <c r="G213" s="281"/>
      <c r="H213" s="389" t="s">
        <v>1100</v>
      </c>
      <c r="I213" s="389"/>
      <c r="J213" s="389"/>
      <c r="K213" s="335"/>
    </row>
    <row r="214" spans="2:11" ht="15" customHeight="1">
      <c r="B214" s="334"/>
      <c r="C214" s="302"/>
      <c r="D214" s="302"/>
      <c r="E214" s="302"/>
      <c r="F214" s="295">
        <v>3</v>
      </c>
      <c r="G214" s="281"/>
      <c r="H214" s="389" t="s">
        <v>1101</v>
      </c>
      <c r="I214" s="389"/>
      <c r="J214" s="389"/>
      <c r="K214" s="335"/>
    </row>
    <row r="215" spans="2:11" ht="15" customHeight="1">
      <c r="B215" s="334"/>
      <c r="C215" s="302"/>
      <c r="D215" s="302"/>
      <c r="E215" s="302"/>
      <c r="F215" s="295">
        <v>4</v>
      </c>
      <c r="G215" s="281"/>
      <c r="H215" s="389" t="s">
        <v>1102</v>
      </c>
      <c r="I215" s="389"/>
      <c r="J215" s="389"/>
      <c r="K215" s="335"/>
    </row>
    <row r="216" spans="2:11" ht="12.75" customHeight="1">
      <c r="B216" s="338"/>
      <c r="C216" s="339"/>
      <c r="D216" s="339"/>
      <c r="E216" s="339"/>
      <c r="F216" s="339"/>
      <c r="G216" s="339"/>
      <c r="H216" s="339"/>
      <c r="I216" s="339"/>
      <c r="J216" s="339"/>
      <c r="K216" s="340"/>
    </row>
  </sheetData>
  <sheetProtection formatCells="0" formatColumns="0" formatRows="0" insertColumns="0" insertRows="0" insertHyperlinks="0" deleteColumns="0" deleteRows="0" sort="0" autoFilter="0" pivotTables="0"/>
  <mergeCells count="77">
    <mergeCell ref="C9:J9"/>
    <mergeCell ref="D10:J10"/>
    <mergeCell ref="D13:J13"/>
    <mergeCell ref="C3:J3"/>
    <mergeCell ref="C4:J4"/>
    <mergeCell ref="C6:J6"/>
    <mergeCell ref="C7:J7"/>
    <mergeCell ref="D11:J11"/>
    <mergeCell ref="F19:J19"/>
    <mergeCell ref="F20:J20"/>
    <mergeCell ref="D14:J14"/>
    <mergeCell ref="D15:J15"/>
    <mergeCell ref="F16:J16"/>
    <mergeCell ref="F17:J17"/>
    <mergeCell ref="D31:J31"/>
    <mergeCell ref="C24:J24"/>
    <mergeCell ref="D32:J32"/>
    <mergeCell ref="F18:J18"/>
    <mergeCell ref="F21:J21"/>
    <mergeCell ref="C23:J23"/>
    <mergeCell ref="D25:J25"/>
    <mergeCell ref="D26:J26"/>
    <mergeCell ref="D28:J28"/>
    <mergeCell ref="D29:J29"/>
    <mergeCell ref="D33:J33"/>
    <mergeCell ref="G34:J34"/>
    <mergeCell ref="G35:J35"/>
    <mergeCell ref="D49:J49"/>
    <mergeCell ref="E48:J48"/>
    <mergeCell ref="G36:J36"/>
    <mergeCell ref="G37:J37"/>
    <mergeCell ref="D58:J58"/>
    <mergeCell ref="D59:J59"/>
    <mergeCell ref="C50:J50"/>
    <mergeCell ref="G38:J38"/>
    <mergeCell ref="G39:J39"/>
    <mergeCell ref="G40:J40"/>
    <mergeCell ref="G41:J41"/>
    <mergeCell ref="G42:J42"/>
    <mergeCell ref="G43:J43"/>
    <mergeCell ref="D45:J45"/>
    <mergeCell ref="E46:J46"/>
    <mergeCell ref="E47:J47"/>
    <mergeCell ref="C52:J52"/>
    <mergeCell ref="C53:J53"/>
    <mergeCell ref="C55:J55"/>
    <mergeCell ref="D56:J56"/>
    <mergeCell ref="D57:J57"/>
    <mergeCell ref="H200:J200"/>
    <mergeCell ref="D60:J60"/>
    <mergeCell ref="D63:J63"/>
    <mergeCell ref="D64:J64"/>
    <mergeCell ref="D66:J66"/>
    <mergeCell ref="D65:J65"/>
    <mergeCell ref="C100:J100"/>
    <mergeCell ref="D61:J61"/>
    <mergeCell ref="D67:J67"/>
    <mergeCell ref="D68:J68"/>
    <mergeCell ref="C73:J73"/>
    <mergeCell ref="H198:J198"/>
    <mergeCell ref="C163:J163"/>
    <mergeCell ref="C120:J120"/>
    <mergeCell ref="C145:J145"/>
    <mergeCell ref="C197:J197"/>
    <mergeCell ref="H215:J215"/>
    <mergeCell ref="H213:J213"/>
    <mergeCell ref="H210:J210"/>
    <mergeCell ref="H209:J209"/>
    <mergeCell ref="H207:J207"/>
    <mergeCell ref="H208:J208"/>
    <mergeCell ref="H203:J203"/>
    <mergeCell ref="H201:J201"/>
    <mergeCell ref="H212:J212"/>
    <mergeCell ref="H214:J214"/>
    <mergeCell ref="H206:J206"/>
    <mergeCell ref="H204:J204"/>
    <mergeCell ref="H202:J202"/>
  </mergeCells>
  <pageMargins left="0.59027779999999996" right="0.59027779999999996" top="0.59027779999999996" bottom="0.59027779999999996" header="0" footer="0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7</vt:i4>
      </vt:variant>
    </vt:vector>
  </HeadingPairs>
  <TitlesOfParts>
    <vt:vector size="11" baseType="lpstr">
      <vt:lpstr>Rekapitulace stavby</vt:lpstr>
      <vt:lpstr>1-163-18b - Výměna výplní...</vt:lpstr>
      <vt:lpstr>VRN - Vedlejší rozpočtové...</vt:lpstr>
      <vt:lpstr>Pokyny pro vyplnění</vt:lpstr>
      <vt:lpstr>'1-163-18b - Výměna výplní...'!Názvy_tisku</vt:lpstr>
      <vt:lpstr>'Rekapitulace stavby'!Názvy_tisku</vt:lpstr>
      <vt:lpstr>'VRN - Vedlejší rozpočtové...'!Názvy_tisku</vt:lpstr>
      <vt:lpstr>'1-163-18b - Výměna výplní...'!Oblast_tisku</vt:lpstr>
      <vt:lpstr>'Pokyny pro vyplnění'!Oblast_tisku</vt:lpstr>
      <vt:lpstr>'Rekapitulace stavby'!Oblast_tisku</vt:lpstr>
      <vt:lpstr>'VRN - Vedlejší rozpočtové...'!Oblast_tisku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Kratochvílová</dc:creator>
  <cp:lastModifiedBy>Evžen</cp:lastModifiedBy>
  <dcterms:created xsi:type="dcterms:W3CDTF">2018-11-29T08:15:08Z</dcterms:created>
  <dcterms:modified xsi:type="dcterms:W3CDTF">2018-12-12T19:00:28Z</dcterms:modified>
</cp:coreProperties>
</file>